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C:\Users\rosd\Desktop\"/>
    </mc:Choice>
  </mc:AlternateContent>
  <xr:revisionPtr revIDLastSave="0" documentId="13_ncr:1_{79B9F517-980B-4343-8297-5C42DF022DAC}" xr6:coauthVersionLast="45" xr6:coauthVersionMax="45" xr10:uidLastSave="{00000000-0000-0000-0000-000000000000}"/>
  <workbookProtection workbookAlgorithmName="SHA-512" workbookHashValue="qdU9trf420/Y7mtg6KxDQaO1AzW92rE9TiXGTPxz5gpQAM74gzrDKyqMO4m7EGUIs3MkHTFIg93RUaBSVk76qA==" workbookSaltValue="EAWA6M1Hkio7Tr4Sk1kYLQ==" workbookSpinCount="100000" lockStructure="1"/>
  <bookViews>
    <workbookView xWindow="-120" yWindow="-120" windowWidth="29040" windowHeight="15840" tabRatio="742" xr2:uid="{00000000-000D-0000-FFFF-FFFF00000000}"/>
  </bookViews>
  <sheets>
    <sheet name="Checklist" sheetId="4" r:id="rId1"/>
    <sheet name="Listes" sheetId="5" state="hidden" r:id="rId2"/>
  </sheets>
  <definedNames>
    <definedName name="Liste1">Listes!$A$31:$A$35</definedName>
    <definedName name="ListeNature">Listes!$A$8:$A$15</definedName>
    <definedName name="ListeType">Listes!$A$2:$A$4</definedName>
    <definedName name="_xlnm.Print_Area" localSheetId="0">Checklist!$A$1:$R$183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4" l="1"/>
  <c r="M102" i="4" l="1"/>
  <c r="F118" i="4" l="1"/>
  <c r="J28" i="4"/>
  <c r="J45" i="4"/>
  <c r="M85" i="4"/>
  <c r="I94" i="4"/>
  <c r="G94" i="4"/>
  <c r="G93" i="4"/>
  <c r="G92" i="4"/>
  <c r="O92" i="4" s="1"/>
  <c r="G91" i="4"/>
  <c r="O91" i="4" s="1"/>
  <c r="G90" i="4"/>
  <c r="C99" i="5"/>
  <c r="B99" i="5"/>
  <c r="C98" i="5"/>
  <c r="B98" i="5"/>
  <c r="G88" i="4" s="1"/>
  <c r="O88" i="4" s="1"/>
  <c r="C97" i="5"/>
  <c r="B97" i="5"/>
  <c r="J50" i="4" l="1"/>
  <c r="J53" i="4"/>
  <c r="J66" i="4"/>
  <c r="J58" i="4"/>
  <c r="J54" i="4"/>
  <c r="J56" i="4"/>
  <c r="J60" i="4"/>
  <c r="J62" i="4"/>
  <c r="J64" i="4"/>
  <c r="D52" i="4"/>
  <c r="D54" i="4"/>
  <c r="D56" i="4"/>
  <c r="D58" i="4"/>
  <c r="D60" i="4"/>
  <c r="D62" i="4"/>
  <c r="D64" i="4"/>
  <c r="D65" i="4"/>
  <c r="D66" i="4"/>
  <c r="D50" i="4"/>
  <c r="C74" i="5"/>
  <c r="G89" i="4" s="1"/>
  <c r="B75" i="5"/>
  <c r="C75" i="5"/>
  <c r="C76" i="5"/>
  <c r="B77" i="5"/>
  <c r="C77" i="5"/>
  <c r="B78" i="5"/>
  <c r="C78" i="5"/>
  <c r="B79" i="5"/>
  <c r="B80" i="5"/>
  <c r="N111" i="4" l="1"/>
  <c r="O109" i="4"/>
  <c r="G99" i="4"/>
  <c r="G102" i="4" l="1"/>
  <c r="G106" i="4" s="1"/>
  <c r="O106" i="4" s="1"/>
  <c r="O94" i="4"/>
  <c r="O93" i="4"/>
  <c r="C94" i="5"/>
  <c r="C91" i="5"/>
  <c r="C90" i="5"/>
  <c r="C89" i="5"/>
  <c r="C88" i="5"/>
  <c r="O90" i="4"/>
  <c r="C83" i="5"/>
  <c r="C82" i="5"/>
  <c r="C81" i="5"/>
  <c r="O89" i="4"/>
  <c r="B93" i="5"/>
  <c r="B92" i="5"/>
  <c r="B89" i="5"/>
  <c r="B88" i="5"/>
  <c r="B91" i="5"/>
  <c r="B90" i="5"/>
  <c r="B85" i="5"/>
  <c r="B84" i="5"/>
  <c r="B83" i="5"/>
  <c r="B82" i="5"/>
  <c r="B81" i="5"/>
  <c r="G110" i="4" l="1"/>
  <c r="G111" i="4" s="1"/>
  <c r="C17" i="4" l="1"/>
  <c r="B20" i="4" l="1"/>
  <c r="J24" i="4" l="1"/>
  <c r="R30" i="5"/>
  <c r="U30" i="5"/>
  <c r="R31" i="5"/>
  <c r="J31" i="5"/>
  <c r="D36" i="4" s="1"/>
  <c r="B31" i="5"/>
  <c r="I32" i="5"/>
  <c r="Q32" i="5" s="1"/>
  <c r="Y32" i="5" s="1"/>
  <c r="G32" i="5"/>
  <c r="O32" i="5" s="1"/>
  <c r="W32" i="5" s="1"/>
  <c r="F32" i="5"/>
  <c r="N32" i="5" s="1"/>
  <c r="V32" i="5" s="1"/>
  <c r="E32" i="5"/>
  <c r="M32" i="5" s="1"/>
  <c r="U32" i="5" s="1"/>
  <c r="D32" i="5"/>
  <c r="L32" i="5" s="1"/>
  <c r="T32" i="5" s="1"/>
  <c r="C32" i="5"/>
  <c r="K32" i="5" s="1"/>
  <c r="S32" i="5" s="1"/>
  <c r="B32" i="5"/>
  <c r="J32" i="5" s="1"/>
  <c r="R32" i="5" s="1"/>
  <c r="D43" i="4" l="1"/>
  <c r="J43" i="4"/>
  <c r="D41" i="4"/>
  <c r="J41" i="4"/>
  <c r="D45" i="4"/>
  <c r="D30" i="4"/>
  <c r="D26" i="4"/>
  <c r="J26" i="4"/>
  <c r="D24" i="4"/>
  <c r="D28" i="4"/>
  <c r="J30" i="4"/>
  <c r="D32" i="4"/>
  <c r="J32" i="4"/>
  <c r="D34" i="4"/>
  <c r="J34" i="4"/>
  <c r="J36" i="4"/>
  <c r="J22" i="4"/>
</calcChain>
</file>

<file path=xl/sharedStrings.xml><?xml version="1.0" encoding="utf-8"?>
<sst xmlns="http://schemas.openxmlformats.org/spreadsheetml/2006/main" count="507" uniqueCount="286">
  <si>
    <t>Type:</t>
  </si>
  <si>
    <t>Demande préalable</t>
  </si>
  <si>
    <t>Demande de renseignements</t>
  </si>
  <si>
    <t>Propriétaire :</t>
  </si>
  <si>
    <t>Requérant :</t>
  </si>
  <si>
    <t>Objet :</t>
  </si>
  <si>
    <t>Dossier n° :</t>
  </si>
  <si>
    <t>Parcelle(s) n° :</t>
  </si>
  <si>
    <t>Coordonnées :</t>
  </si>
  <si>
    <t xml:space="preserve"> Non</t>
  </si>
  <si>
    <t xml:space="preserve">Oui </t>
  </si>
  <si>
    <t>Copie des anciennes décisions et plans</t>
  </si>
  <si>
    <t>Plan des aménagements extérieurs</t>
  </si>
  <si>
    <t>Secteur :</t>
  </si>
  <si>
    <t>Type</t>
  </si>
  <si>
    <t>Nature</t>
  </si>
  <si>
    <t>Autres (selon art. 16 OC et/ou autre)</t>
  </si>
  <si>
    <t>Capteurs d'énergie / Forage</t>
  </si>
  <si>
    <t>Démolition</t>
  </si>
  <si>
    <t>Installation de chauffage / Citerne</t>
  </si>
  <si>
    <t>Modification du sol</t>
  </si>
  <si>
    <t>Nouvelle Construction / installation</t>
  </si>
  <si>
    <t>Reconstruction ou bât. de remplacement</t>
  </si>
  <si>
    <t>Transformation / Rénovation</t>
  </si>
  <si>
    <t>Nature:</t>
  </si>
  <si>
    <t>Secteurs</t>
  </si>
  <si>
    <t>Vollèges</t>
  </si>
  <si>
    <t>Bagnes</t>
  </si>
  <si>
    <t>Consultation SeCC</t>
  </si>
  <si>
    <t>Compétence:</t>
  </si>
  <si>
    <t>Compétence</t>
  </si>
  <si>
    <t>Cantonale</t>
  </si>
  <si>
    <t>Communale</t>
  </si>
  <si>
    <t xml:space="preserve">Régularisation </t>
  </si>
  <si>
    <t>Documents spéciaux à 60 jours</t>
  </si>
  <si>
    <t>Annexe A1 (si plusieurs requérants)</t>
  </si>
  <si>
    <t>Annexe A2 (si plusieurs propriétaires)</t>
  </si>
  <si>
    <t>Formulaire de demande d'autorisation</t>
  </si>
  <si>
    <t>Demande d'autorisation</t>
  </si>
  <si>
    <t>Enquête publique --&gt; si non, abstraction</t>
  </si>
  <si>
    <t>Procuration (si mandataire requérant)</t>
  </si>
  <si>
    <r>
      <t>Extrait de carte topographique</t>
    </r>
    <r>
      <rPr>
        <sz val="6"/>
        <color theme="1"/>
        <rFont val="Arial"/>
        <family val="2"/>
      </rPr>
      <t xml:space="preserve"> (art. 24, al 3, let c OC)</t>
    </r>
  </si>
  <si>
    <r>
      <t>Plan de situation du géomètre</t>
    </r>
    <r>
      <rPr>
        <sz val="6"/>
        <color theme="1"/>
        <rFont val="Arial"/>
        <family val="2"/>
      </rPr>
      <t xml:space="preserve"> (arts. 27 et 28 OC)</t>
    </r>
  </si>
  <si>
    <t>Relevé topographique du terrain naturel</t>
  </si>
  <si>
    <r>
      <t>Plans de transformation (noir, jaune, rouge)</t>
    </r>
    <r>
      <rPr>
        <sz val="6"/>
        <color theme="1"/>
        <rFont val="Arial"/>
        <family val="2"/>
      </rPr>
      <t xml:space="preserve"> (art 29, al 2, OC)</t>
    </r>
  </si>
  <si>
    <t>Plans de l'état existant</t>
  </si>
  <si>
    <t>Plan de rabattement de façades</t>
  </si>
  <si>
    <t>Contenu de la demande</t>
  </si>
  <si>
    <t xml:space="preserve"> Lieu-dit / Localité :</t>
  </si>
  <si>
    <t>Auteur des plans:</t>
  </si>
  <si>
    <t>Extrait de carte topographique (art. 24, al 3, let c OC)</t>
  </si>
  <si>
    <t>Plan de situation du géomètre (arts. 27 et 28 OC)</t>
  </si>
  <si>
    <t>Plans de transformation (noir, jaune, rouge) (art 29, al 2, OC)</t>
  </si>
  <si>
    <t>Photos de l'état actuel (art. 29, al 2 OC)</t>
  </si>
  <si>
    <t>Mettre 1 si le document doit être présent.</t>
  </si>
  <si>
    <t>1 exemplaire</t>
  </si>
  <si>
    <t>Calculs</t>
  </si>
  <si>
    <r>
      <t xml:space="preserve">Calcul des SUP avec schémas </t>
    </r>
    <r>
      <rPr>
        <sz val="6"/>
        <color theme="1"/>
        <rFont val="Arial"/>
        <family val="2"/>
      </rPr>
      <t>(art. 11, al 3 LRS et SIA 416)</t>
    </r>
  </si>
  <si>
    <r>
      <t xml:space="preserve">Calcul du volume de construction </t>
    </r>
    <r>
      <rPr>
        <sz val="6"/>
        <color theme="1"/>
        <rFont val="Arial"/>
        <family val="2"/>
      </rPr>
      <t>(SIA 416)</t>
    </r>
  </si>
  <si>
    <t>Documents spéciaux</t>
  </si>
  <si>
    <r>
      <t>Calcul IBUS avec schémas</t>
    </r>
    <r>
      <rPr>
        <sz val="6"/>
        <rFont val="Arial"/>
        <family val="2"/>
      </rPr>
      <t xml:space="preserve"> (art. 18 LC )</t>
    </r>
  </si>
  <si>
    <r>
      <t xml:space="preserve">Calcul SBPu avec schémas </t>
    </r>
    <r>
      <rPr>
        <sz val="6"/>
        <rFont val="Arial"/>
        <family val="2"/>
      </rPr>
      <t>(arts. 13 aLC et 5 aOC)</t>
    </r>
  </si>
  <si>
    <t>Calcul IBUS avec schémas (art. 18 LC )</t>
  </si>
  <si>
    <t>Calcul SBPu avec schémas (arts. 13 aLC et 5 aOC)</t>
  </si>
  <si>
    <t>Calcul du volume de construction (SIA 416)</t>
  </si>
  <si>
    <t>Calcul des SUP avec schémas (art. 11, al 3 LRS et SIA 416)</t>
  </si>
  <si>
    <t>Photomontage / Croquis coté</t>
  </si>
  <si>
    <t>Rapport des places de parc (art. 45 RCCZ)</t>
  </si>
  <si>
    <r>
      <t xml:space="preserve">Rapport des places de parc </t>
    </r>
    <r>
      <rPr>
        <sz val="6"/>
        <color theme="1"/>
        <rFont val="Arial"/>
        <family val="2"/>
      </rPr>
      <t>(art. 45 RCCZ)</t>
    </r>
  </si>
  <si>
    <t>3 exemplaires</t>
  </si>
  <si>
    <t>Assurance qualité incendie</t>
  </si>
  <si>
    <t>AQ - degré</t>
  </si>
  <si>
    <t>Q1</t>
  </si>
  <si>
    <t>Q2</t>
  </si>
  <si>
    <t>Q3</t>
  </si>
  <si>
    <t>Degré:</t>
  </si>
  <si>
    <t>Justificatif des mesures énergétiques</t>
  </si>
  <si>
    <t>Formulaire d'attestation du respect des exigences de protection contre le bruit</t>
  </si>
  <si>
    <t>Plan des canalisations (EP, EU, gestion des eaux)</t>
  </si>
  <si>
    <t>Plan démontrant la conformité à la norme SIA 500</t>
  </si>
  <si>
    <t>Formulaire d'évacuation des eaux pluviales</t>
  </si>
  <si>
    <t>Formluaire parasismique</t>
  </si>
  <si>
    <r>
      <t>Analyse locale de dangers</t>
    </r>
    <r>
      <rPr>
        <sz val="6"/>
        <color theme="1"/>
        <rFont val="Arial"/>
        <family val="2"/>
      </rPr>
      <t xml:space="preserve"> (en zone de danger hydrologique)</t>
    </r>
  </si>
  <si>
    <t>Expertise sur les polluants</t>
  </si>
  <si>
    <r>
      <t>Plan d'installation de chantier</t>
    </r>
    <r>
      <rPr>
        <sz val="6"/>
        <color theme="1"/>
        <rFont val="Arial"/>
        <family val="2"/>
      </rPr>
      <t xml:space="preserve"> (pour projet d'envergure)</t>
    </r>
  </si>
  <si>
    <t>Plan de gestion des déchets de chantier</t>
  </si>
  <si>
    <t>Demande d'approbation pour abri PC</t>
  </si>
  <si>
    <t>Formulaire de demande de forages géothermiques</t>
  </si>
  <si>
    <t>Annonce d'installation solaire avec documents y relatifs</t>
  </si>
  <si>
    <t>Etude d'impact</t>
  </si>
  <si>
    <t>Autre:</t>
  </si>
  <si>
    <t>Zone</t>
  </si>
  <si>
    <t>Zone:</t>
  </si>
  <si>
    <t>Village V1</t>
  </si>
  <si>
    <t>Extension village V2</t>
  </si>
  <si>
    <t>Hameau V3</t>
  </si>
  <si>
    <t>Résidentielle forte densité R1</t>
  </si>
  <si>
    <t>Résidentielle moyenne densité R2</t>
  </si>
  <si>
    <t>Résidentielle faible densité R3</t>
  </si>
  <si>
    <t>Mixte A1</t>
  </si>
  <si>
    <t>Artisanale A2</t>
  </si>
  <si>
    <t>Touristique centre T1</t>
  </si>
  <si>
    <t>Touristique forte densité T2</t>
  </si>
  <si>
    <t>Touristique moyenne densité T3</t>
  </si>
  <si>
    <t>Chalets faible densité T4</t>
  </si>
  <si>
    <t>---</t>
  </si>
  <si>
    <t>Faible densité 1</t>
  </si>
  <si>
    <t>Faible densité 2</t>
  </si>
  <si>
    <t>Artisanale</t>
  </si>
  <si>
    <t>Moyenne densité 1</t>
  </si>
  <si>
    <t>Moyenne densité 2</t>
  </si>
  <si>
    <t>Mixte</t>
  </si>
  <si>
    <t>Touristique mixte</t>
  </si>
  <si>
    <t>Village</t>
  </si>
  <si>
    <t>Secteur:</t>
  </si>
  <si>
    <t>Label provisoire Minergie</t>
  </si>
  <si>
    <t>Règlement</t>
  </si>
  <si>
    <t>Projet</t>
  </si>
  <si>
    <t>Distance principale</t>
  </si>
  <si>
    <t>Distance principale:</t>
  </si>
  <si>
    <t>Hauteur:</t>
  </si>
  <si>
    <t>Longueur:</t>
  </si>
  <si>
    <t>Largeur:</t>
  </si>
  <si>
    <t>Conforme</t>
  </si>
  <si>
    <t>Distance latérale</t>
  </si>
  <si>
    <t>Hauteur</t>
  </si>
  <si>
    <t>Longeur</t>
  </si>
  <si>
    <t>Largeur</t>
  </si>
  <si>
    <t>Indice</t>
  </si>
  <si>
    <t>SdT:</t>
  </si>
  <si>
    <t>Surface de terrain:</t>
  </si>
  <si>
    <t>Surface constructible:</t>
  </si>
  <si>
    <t>Surface du projet:</t>
  </si>
  <si>
    <t>Pente du toit:</t>
  </si>
  <si>
    <t>Pente du toit</t>
  </si>
  <si>
    <t>%</t>
  </si>
  <si>
    <t>m</t>
  </si>
  <si>
    <t>Majoration 1:</t>
  </si>
  <si>
    <t>Majoration 2:</t>
  </si>
  <si>
    <t>m2</t>
  </si>
  <si>
    <t>Secteur</t>
  </si>
  <si>
    <t>Transfert (terrain):</t>
  </si>
  <si>
    <t>SUP pré-exisante:</t>
  </si>
  <si>
    <t>Majoration 30%:</t>
  </si>
  <si>
    <t>Potentiel total:</t>
  </si>
  <si>
    <t>Majoration 3:</t>
  </si>
  <si>
    <t>Autre</t>
  </si>
  <si>
    <t>Val de Bagnes</t>
  </si>
  <si>
    <t>Distance minimum:</t>
  </si>
  <si>
    <t>n/a</t>
  </si>
  <si>
    <t>Distance minimum</t>
  </si>
  <si>
    <t>Distance normale:</t>
  </si>
  <si>
    <t>entre</t>
  </si>
  <si>
    <t>Pente min</t>
  </si>
  <si>
    <t>Pente max</t>
  </si>
  <si>
    <t>Indice de zone:</t>
  </si>
  <si>
    <t>Loi sur les résidences secondaires</t>
  </si>
  <si>
    <t>SUP du projet:</t>
  </si>
  <si>
    <t>Type d'indice:</t>
  </si>
  <si>
    <t>IBUS</t>
  </si>
  <si>
    <t>SBPu</t>
  </si>
  <si>
    <t>IOS</t>
  </si>
  <si>
    <t>Densité / Utilisation du sol</t>
  </si>
  <si>
    <t>Ce document est un guide servant de base de travail pour l'élaboration des dossiers de construction. Il se veut le plus précis possible, sans pouvoir être exhausitf. Le service des constructions se réserve le droit de réclamer des pièces complémentaires lors de l'analyse de chaque situation.</t>
  </si>
  <si>
    <t>Tech:</t>
  </si>
  <si>
    <t>Admin:</t>
  </si>
  <si>
    <t>Reçu le:</t>
  </si>
  <si>
    <t>DRR</t>
  </si>
  <si>
    <t>SARMI</t>
  </si>
  <si>
    <t>FLIC</t>
  </si>
  <si>
    <t>EMAZ</t>
  </si>
  <si>
    <t>BOUV</t>
  </si>
  <si>
    <t>MICST</t>
  </si>
  <si>
    <t>CONA</t>
  </si>
  <si>
    <t>ZINJ</t>
  </si>
  <si>
    <t>MONN</t>
  </si>
  <si>
    <t>MOUM</t>
  </si>
  <si>
    <t>VAUA</t>
  </si>
  <si>
    <t>MAUE</t>
  </si>
  <si>
    <t xml:space="preserve">Zone de protection / Dangers </t>
  </si>
  <si>
    <t>Plan de quartier</t>
  </si>
  <si>
    <t>Plan d'aménagement détaillé</t>
  </si>
  <si>
    <t>Protection des eaux</t>
  </si>
  <si>
    <t>S1</t>
  </si>
  <si>
    <t>S2</t>
  </si>
  <si>
    <t>S3</t>
  </si>
  <si>
    <t>Zone de danger</t>
  </si>
  <si>
    <t>Degré</t>
  </si>
  <si>
    <t>Danger 2</t>
  </si>
  <si>
    <t>Danger 3</t>
  </si>
  <si>
    <t>Danger 1</t>
  </si>
  <si>
    <t>Zone réservée (hors zone à bâtir)</t>
  </si>
  <si>
    <t>Espace Réservé aux Eaux (ERE)</t>
  </si>
  <si>
    <t>Conservation des forêts</t>
  </si>
  <si>
    <t>Zone de protection archéologique</t>
  </si>
  <si>
    <t>Zone de protection de la nature (ISOS)</t>
  </si>
  <si>
    <t>ISOS</t>
  </si>
  <si>
    <t>national</t>
  </si>
  <si>
    <t>régional</t>
  </si>
  <si>
    <t>local</t>
  </si>
  <si>
    <t>aucun</t>
  </si>
  <si>
    <t>Non</t>
  </si>
  <si>
    <t>Bâtiment classé (inventaire) / Note:</t>
  </si>
  <si>
    <t>Site naturel / paysage protégé</t>
  </si>
  <si>
    <t>Utilisateur final connu:</t>
  </si>
  <si>
    <t>Restriction d'utilisation:</t>
  </si>
  <si>
    <t>Restriction LRS</t>
  </si>
  <si>
    <t>aucune</t>
  </si>
  <si>
    <t>art 7, al 1, let a</t>
  </si>
  <si>
    <t>art 7, al 2, let b</t>
  </si>
  <si>
    <t>art 7, al 2, let a</t>
  </si>
  <si>
    <t>LRS</t>
  </si>
  <si>
    <t>Oui/Non</t>
  </si>
  <si>
    <t>Dangers</t>
  </si>
  <si>
    <t>Avalanche</t>
  </si>
  <si>
    <t>Hydrologique</t>
  </si>
  <si>
    <t>Glissement</t>
  </si>
  <si>
    <t>Eboulement</t>
  </si>
  <si>
    <t>Gypse</t>
  </si>
  <si>
    <t>Résiduel</t>
  </si>
  <si>
    <t>Faible</t>
  </si>
  <si>
    <t>Moyen</t>
  </si>
  <si>
    <t>Elevé</t>
  </si>
  <si>
    <r>
      <t xml:space="preserve">Eau de ruissellement </t>
    </r>
    <r>
      <rPr>
        <sz val="6"/>
        <rFont val="Arial"/>
        <family val="2"/>
      </rPr>
      <t>(joindre extrait de la carte)</t>
    </r>
  </si>
  <si>
    <t>Contrôle technique - RCCZ</t>
  </si>
  <si>
    <t>Zone de prot. des sources</t>
  </si>
  <si>
    <t>Sources</t>
  </si>
  <si>
    <t>Au</t>
  </si>
  <si>
    <t>A0</t>
  </si>
  <si>
    <t>Commentaires</t>
  </si>
  <si>
    <t>Prescritpions techniques</t>
  </si>
  <si>
    <t xml:space="preserve">Esthétique: </t>
  </si>
  <si>
    <t xml:space="preserve">Orientation de la toiture: </t>
  </si>
  <si>
    <t xml:space="preserve">Directives communales: </t>
  </si>
  <si>
    <t>MELS</t>
  </si>
  <si>
    <t>Notes:</t>
  </si>
  <si>
    <t>Résultat d'analyse (pour courrier):</t>
  </si>
  <si>
    <t xml:space="preserve">Plans </t>
  </si>
  <si>
    <t>Nature des sols (gravier, gazon, dallage, enrobé, etc.)</t>
  </si>
  <si>
    <t>Altitude de référence et niveaux des étages</t>
  </si>
  <si>
    <t>Coupes / Façades</t>
  </si>
  <si>
    <t>Formulaire de demande</t>
  </si>
  <si>
    <t>Aménagements extérieurs</t>
  </si>
  <si>
    <t xml:space="preserve">Formulaire pour les dossiers de compétence du conseil muncipal </t>
  </si>
  <si>
    <t>Intégralement complété, et si nécessaire, accompagné des annexes</t>
  </si>
  <si>
    <t>Cotes principales du projet et indication des coupes</t>
  </si>
  <si>
    <t>Affectation des pièces et des locaux</t>
  </si>
  <si>
    <t>Indication de la pente des toits</t>
  </si>
  <si>
    <t>Mouvement de terres, courbes naturelles et modifiées</t>
  </si>
  <si>
    <t>Profils en long sur les accès, rampes sur le domaine public</t>
  </si>
  <si>
    <t>Mayens de Bruson: zone hameaux</t>
  </si>
  <si>
    <t>Mayens de Bruson: zone village 1</t>
  </si>
  <si>
    <t>Mayens de Bruson: zone village 2</t>
  </si>
  <si>
    <r>
      <t xml:space="preserve">Plans élaborés dans règles de l'art </t>
    </r>
    <r>
      <rPr>
        <sz val="6"/>
        <color theme="1"/>
        <rFont val="Arial"/>
        <family val="2"/>
      </rPr>
      <t>(art. 29 OC, SIA 400)</t>
    </r>
  </si>
  <si>
    <t>Plans élaborés dans règles de l'art (art. 29 OC, SIA 400)</t>
  </si>
  <si>
    <t>art 9, al 1</t>
  </si>
  <si>
    <t>Dérogation</t>
  </si>
  <si>
    <t>Projet nécessitant une dérogation</t>
  </si>
  <si>
    <t>Dérogations nécessaires:</t>
  </si>
  <si>
    <t>Extrait du registre foncier, avec PJ (moins de 3 mois)</t>
  </si>
  <si>
    <t>Indication des conduits de fumée, installations d'aération et de production d'énergie</t>
  </si>
  <si>
    <t>Terrain aménagé et terrain de référence, dessinés jusqu'aux limites de la parcelle</t>
  </si>
  <si>
    <t>Emplacement et hauteur des murs, emplacement des places de parc, plantations, clôtures, etc.</t>
  </si>
  <si>
    <t>Aide à l'élaboration des dossiers</t>
  </si>
  <si>
    <t>Conseils pour l'utilisation de ce document</t>
  </si>
  <si>
    <t>zone de danger, peu importe le degré</t>
  </si>
  <si>
    <t>projet situé dans l'ERE ou la distance à forêt</t>
  </si>
  <si>
    <t>sondes géothermiques verticales</t>
  </si>
  <si>
    <t>zone de protection (paysage, patrimoine)</t>
  </si>
  <si>
    <t>2) Le Secrétariat Cantonal de Cosntructions (SeCC) est consulté, entre autres, pour les cas suivants:</t>
  </si>
  <si>
    <t>Aide-mémoire pour le contenu des documents, plans, coupes et façades</t>
  </si>
  <si>
    <t>3) Les champs de la partie "Contrôle technique - RCCZ" se remplissent et se modifient automatiquement en fonction de la zone et du type d'indice.</t>
  </si>
  <si>
    <t>1) Pour la nature des projets, les agrandissements, sonts considérés comme des nouvelles constructions. La nature "Autres" peut concerner des enseignes, petites constructions, annexes, etc.</t>
  </si>
  <si>
    <t>Mention des hauteurs au terrain naturel et/ou aménagé</t>
  </si>
  <si>
    <t>Si soumis - norme SIA 500:</t>
  </si>
  <si>
    <t>Pour les résidences principales</t>
  </si>
  <si>
    <t>Déclaration d'intention des futurs occupants, lieux de domicile et de travail actuels (ATF 1C_102/2017)</t>
  </si>
  <si>
    <t>Norme SIA 500</t>
  </si>
  <si>
    <t>Plan spécifique avec les mesures prises, par exemple:</t>
  </si>
  <si>
    <t>Largeur des couloirs et des portes / Dimension et surfaces des pièces</t>
  </si>
  <si>
    <t>Rampes, pentes, espaces libres</t>
  </si>
  <si>
    <t>-</t>
  </si>
  <si>
    <t>indiquer le degré le plus élevé</t>
  </si>
  <si>
    <t>version 2 / mars 2021</t>
  </si>
  <si>
    <r>
      <t xml:space="preserve">Attention: la hauteur de façade (rabattement) se mesure sur la ligne </t>
    </r>
    <r>
      <rPr>
        <i/>
        <u/>
        <sz val="6"/>
        <color rgb="FFFF0000"/>
        <rFont val="Arial"/>
        <family val="2"/>
      </rPr>
      <t>supérieure</t>
    </r>
    <r>
      <rPr>
        <i/>
        <sz val="6"/>
        <color rgb="FFFF0000"/>
        <rFont val="Arial"/>
        <family val="2"/>
      </rPr>
      <t xml:space="preserve"> du toit, les informations de ce formulaire sont indicatives</t>
    </r>
  </si>
  <si>
    <t>Cotes des saillies (balcon, avant-toit, etc) et des superstructures (cheminée, ascenseur, lucarne,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</si>
</sst>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8"/>
      <color theme="1"/>
      <name val="Arial"/>
      <family val="2"/>
    </font>
    <font>
      <b/>
      <sz val="8"/>
      <color theme="1"/>
      <name val="Arial"/>
      <family val="2"/>
    </font>
    <font>
      <b/>
      <sz val="6"/>
      <color theme="1"/>
      <name val="Arial"/>
      <family val="2"/>
    </font>
    <font>
      <sz val="6"/>
      <color theme="1"/>
      <name val="Arial"/>
      <family val="2"/>
    </font>
    <font>
      <b/>
      <sz val="8"/>
      <color rgb="FFC00000"/>
      <name val="Arial"/>
      <family val="2"/>
    </font>
    <font>
      <b/>
      <sz val="8"/>
      <color rgb="FFFF0000"/>
      <name val="Arial"/>
      <family val="2"/>
    </font>
    <font>
      <b/>
      <sz val="8"/>
      <color theme="5" tint="-0.499984740745262"/>
      <name val="Arial"/>
      <family val="2"/>
    </font>
    <font>
      <b/>
      <sz val="8"/>
      <color theme="9" tint="-0.249977111117893"/>
      <name val="Arial"/>
      <family val="2"/>
    </font>
    <font>
      <sz val="7.5"/>
      <color theme="1"/>
      <name val="Arial"/>
      <family val="2"/>
    </font>
    <font>
      <sz val="11"/>
      <color theme="1"/>
      <name val="Calibri"/>
      <family val="2"/>
      <scheme val="minor"/>
    </font>
    <font>
      <sz val="7"/>
      <color theme="1"/>
      <name val="Arial"/>
      <family val="2"/>
    </font>
    <font>
      <sz val="8"/>
      <name val="Arial"/>
      <family val="2"/>
    </font>
    <font>
      <sz val="9"/>
      <color theme="1"/>
      <name val="Arial"/>
      <family val="2"/>
    </font>
    <font>
      <sz val="11"/>
      <color rgb="FFFF0000"/>
      <name val="Calibri"/>
      <family val="2"/>
      <scheme val="minor"/>
    </font>
    <font>
      <b/>
      <sz val="12"/>
      <color rgb="FFFF0000"/>
      <name val="Arial"/>
      <family val="2"/>
    </font>
    <font>
      <sz val="6"/>
      <name val="Arial"/>
      <family val="2"/>
    </font>
    <font>
      <sz val="8"/>
      <color theme="0"/>
      <name val="Arial"/>
      <family val="2"/>
    </font>
    <font>
      <b/>
      <sz val="8"/>
      <color theme="0"/>
      <name val="Arial"/>
      <family val="2"/>
    </font>
    <font>
      <sz val="8"/>
      <color rgb="FFFF0000"/>
      <name val="Arial"/>
      <family val="2"/>
    </font>
    <font>
      <sz val="6"/>
      <color theme="1"/>
      <name val="Calibri"/>
      <family val="2"/>
      <scheme val="minor"/>
    </font>
    <font>
      <sz val="5"/>
      <color theme="1"/>
      <name val="Arial"/>
      <family val="2"/>
    </font>
    <font>
      <b/>
      <sz val="5"/>
      <color theme="1"/>
      <name val="Arial"/>
      <family val="2"/>
    </font>
    <font>
      <b/>
      <sz val="11"/>
      <color theme="1"/>
      <name val="Calibri"/>
      <family val="2"/>
      <scheme val="minor"/>
    </font>
    <font>
      <b/>
      <sz val="8"/>
      <name val="Arial"/>
      <family val="2"/>
    </font>
    <font>
      <i/>
      <sz val="8"/>
      <color rgb="FFFF0000"/>
      <name val="Arial"/>
      <family val="2"/>
    </font>
    <font>
      <sz val="7.5"/>
      <name val="Arial"/>
      <family val="2"/>
    </font>
    <font>
      <b/>
      <sz val="4"/>
      <color theme="0"/>
      <name val="Arial"/>
      <family val="2"/>
    </font>
    <font>
      <sz val="4"/>
      <color theme="0"/>
      <name val="Arial"/>
      <family val="2"/>
    </font>
    <font>
      <sz val="7.8"/>
      <color theme="1"/>
      <name val="Arial"/>
      <family val="2"/>
    </font>
    <font>
      <b/>
      <sz val="10"/>
      <color rgb="FFFF0000"/>
      <name val="Arial"/>
      <family val="2"/>
    </font>
    <font>
      <u/>
      <sz val="8"/>
      <color theme="1"/>
      <name val="Arial"/>
      <family val="2"/>
    </font>
    <font>
      <u/>
      <sz val="8"/>
      <name val="Arial"/>
      <family val="2"/>
    </font>
    <font>
      <i/>
      <sz val="6"/>
      <color rgb="FFFF0000"/>
      <name val="Arial"/>
      <family val="2"/>
    </font>
    <font>
      <i/>
      <u/>
      <sz val="6"/>
      <color rgb="FFFF0000"/>
      <name val="Arial"/>
      <family val="2"/>
    </font>
  </fonts>
  <fills count="15">
    <fill>
      <patternFill patternType="none"/>
    </fill>
    <fill>
      <patternFill patternType="gray125"/>
    </fill>
    <fill>
      <patternFill patternType="solid">
        <fgColor theme="9" tint="0.39997558519241921"/>
        <bgColor indexed="64"/>
      </patternFill>
    </fill>
    <fill>
      <patternFill patternType="solid">
        <fgColor them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5"/>
        <bgColor indexed="64"/>
      </patternFill>
    </fill>
    <fill>
      <patternFill patternType="solid">
        <fgColor theme="7"/>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1"/>
        <bgColor indexed="64"/>
      </patternFill>
    </fill>
  </fills>
  <borders count="40">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0" fillId="0" borderId="0" applyFont="0" applyFill="0" applyBorder="0" applyAlignment="0" applyProtection="0"/>
  </cellStyleXfs>
  <cellXfs count="318">
    <xf numFmtId="0" fontId="0" fillId="0" borderId="0" xfId="0"/>
    <xf numFmtId="0" fontId="1" fillId="0" borderId="0" xfId="0" applyFont="1" applyAlignment="1">
      <alignment vertical="center"/>
    </xf>
    <xf numFmtId="0" fontId="1" fillId="0" borderId="0" xfId="0" applyFont="1" applyBorder="1" applyAlignment="1">
      <alignment vertical="center"/>
    </xf>
    <xf numFmtId="0" fontId="2" fillId="0" borderId="0"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horizontal="left" vertical="center" indent="3"/>
    </xf>
    <xf numFmtId="0" fontId="1" fillId="0" borderId="13" xfId="0" applyFont="1" applyBorder="1" applyAlignment="1">
      <alignment vertical="center"/>
    </xf>
    <xf numFmtId="0" fontId="1" fillId="0" borderId="13" xfId="0" applyFont="1" applyBorder="1" applyAlignment="1">
      <alignment horizontal="left" vertical="center" indent="1"/>
    </xf>
    <xf numFmtId="0" fontId="1" fillId="0" borderId="14" xfId="0" applyFont="1" applyBorder="1" applyAlignment="1">
      <alignment vertical="center"/>
    </xf>
    <xf numFmtId="0" fontId="1" fillId="0" borderId="0" xfId="0" applyFont="1" applyBorder="1" applyAlignment="1">
      <alignment horizontal="left" vertical="center" indent="3"/>
    </xf>
    <xf numFmtId="0" fontId="1" fillId="0" borderId="9" xfId="0" applyFont="1" applyBorder="1" applyAlignment="1">
      <alignment vertical="center"/>
    </xf>
    <xf numFmtId="0" fontId="1" fillId="0" borderId="15" xfId="0" applyFont="1" applyBorder="1" applyAlignment="1">
      <alignment vertical="center"/>
    </xf>
    <xf numFmtId="0" fontId="1" fillId="0" borderId="3" xfId="0" applyFont="1" applyBorder="1" applyAlignment="1">
      <alignment vertical="center"/>
    </xf>
    <xf numFmtId="0" fontId="1" fillId="2" borderId="1" xfId="0" applyFont="1" applyFill="1" applyBorder="1" applyAlignment="1">
      <alignment horizontal="left" vertical="center" indent="3"/>
    </xf>
    <xf numFmtId="0" fontId="1" fillId="2" borderId="1" xfId="0" applyFont="1" applyFill="1" applyBorder="1" applyAlignment="1">
      <alignment vertical="center"/>
    </xf>
    <xf numFmtId="0" fontId="1" fillId="2" borderId="4" xfId="0" applyFont="1" applyFill="1" applyBorder="1" applyAlignment="1">
      <alignment vertical="center"/>
    </xf>
    <xf numFmtId="0" fontId="1" fillId="0" borderId="16" xfId="0" applyFont="1" applyBorder="1" applyAlignment="1">
      <alignment vertical="center"/>
    </xf>
    <xf numFmtId="0" fontId="5" fillId="0" borderId="0" xfId="0" applyFont="1" applyBorder="1" applyAlignment="1">
      <alignment horizontal="left" vertical="center" indent="3"/>
    </xf>
    <xf numFmtId="0" fontId="1" fillId="0" borderId="0" xfId="0" applyFont="1" applyBorder="1" applyAlignment="1">
      <alignment horizontal="center" vertical="center"/>
    </xf>
    <xf numFmtId="0" fontId="1" fillId="0" borderId="0" xfId="0" applyFont="1" applyFill="1" applyBorder="1" applyAlignment="1">
      <alignment vertical="center"/>
    </xf>
    <xf numFmtId="0" fontId="2" fillId="0" borderId="0" xfId="0" applyFont="1" applyBorder="1" applyAlignment="1">
      <alignment horizontal="right" vertical="center"/>
    </xf>
    <xf numFmtId="0" fontId="1" fillId="2" borderId="2" xfId="0" applyFont="1" applyFill="1" applyBorder="1" applyAlignment="1">
      <alignment vertical="center"/>
    </xf>
    <xf numFmtId="0" fontId="1" fillId="2" borderId="5" xfId="0" applyFont="1" applyFill="1" applyBorder="1" applyAlignment="1">
      <alignment vertical="center"/>
    </xf>
    <xf numFmtId="0" fontId="2" fillId="0" borderId="0" xfId="0" applyFont="1" applyFill="1" applyBorder="1" applyAlignment="1">
      <alignment horizontal="center" vertical="center" textRotation="90"/>
    </xf>
    <xf numFmtId="0" fontId="7" fillId="0" borderId="0" xfId="0" applyFont="1" applyBorder="1" applyAlignment="1">
      <alignment horizontal="right"/>
    </xf>
    <xf numFmtId="0" fontId="7" fillId="0" borderId="0" xfId="0" applyFont="1" applyBorder="1" applyAlignment="1"/>
    <xf numFmtId="0" fontId="8" fillId="0" borderId="0" xfId="0" applyFont="1" applyBorder="1" applyAlignment="1">
      <alignment horizontal="left" vertical="center" indent="3"/>
    </xf>
    <xf numFmtId="0" fontId="9" fillId="0" borderId="0" xfId="0" applyFont="1" applyBorder="1" applyAlignment="1">
      <alignment horizontal="left" vertical="center" indent="3"/>
    </xf>
    <xf numFmtId="0" fontId="1" fillId="0" borderId="0" xfId="0" applyFont="1" applyBorder="1" applyAlignment="1">
      <alignment horizontal="left" vertical="center" indent="1"/>
    </xf>
    <xf numFmtId="0" fontId="2" fillId="0" borderId="0" xfId="0" applyFont="1" applyBorder="1" applyAlignment="1">
      <alignment horizontal="right" vertical="center" indent="1"/>
    </xf>
    <xf numFmtId="0" fontId="1" fillId="0" borderId="0" xfId="0" applyFont="1" applyBorder="1" applyAlignment="1">
      <alignment horizontal="left" vertical="center" indent="1"/>
    </xf>
    <xf numFmtId="0" fontId="2" fillId="0" borderId="0" xfId="0" applyFont="1" applyBorder="1" applyAlignment="1">
      <alignment horizontal="right" vertical="center" indent="1"/>
    </xf>
    <xf numFmtId="9" fontId="1" fillId="0" borderId="0" xfId="1" applyFont="1" applyAlignment="1">
      <alignment vertical="center"/>
    </xf>
    <xf numFmtId="0" fontId="1" fillId="0" borderId="0" xfId="0" applyFont="1" applyBorder="1" applyAlignment="1">
      <alignment horizontal="left" vertical="center" indent="1"/>
    </xf>
    <xf numFmtId="0" fontId="3" fillId="0" borderId="9" xfId="0" applyFont="1" applyBorder="1" applyAlignment="1">
      <alignment horizontal="center" wrapText="1"/>
    </xf>
    <xf numFmtId="0" fontId="3" fillId="0" borderId="0" xfId="0" applyFont="1" applyBorder="1" applyAlignment="1">
      <alignment horizontal="center" wrapText="1"/>
    </xf>
    <xf numFmtId="0" fontId="3" fillId="0" borderId="13" xfId="0" applyFont="1" applyBorder="1" applyAlignment="1">
      <alignment horizontal="center" wrapText="1"/>
    </xf>
    <xf numFmtId="0" fontId="2" fillId="2" borderId="2" xfId="0" applyFont="1" applyFill="1" applyBorder="1" applyAlignment="1">
      <alignment horizontal="center" vertical="center" textRotation="90"/>
    </xf>
    <xf numFmtId="0" fontId="2" fillId="2" borderId="1" xfId="0" applyFont="1" applyFill="1" applyBorder="1" applyAlignment="1">
      <alignment horizontal="center" vertical="center" textRotation="90"/>
    </xf>
    <xf numFmtId="0" fontId="1" fillId="0" borderId="0" xfId="0" applyFont="1" applyAlignment="1">
      <alignment horizontal="left" vertical="center"/>
    </xf>
    <xf numFmtId="0" fontId="11" fillId="0" borderId="0" xfId="0" applyFont="1" applyBorder="1" applyAlignment="1">
      <alignment horizontal="left" vertical="center"/>
    </xf>
    <xf numFmtId="0" fontId="1" fillId="0" borderId="3" xfId="0" applyFont="1" applyFill="1" applyBorder="1" applyAlignment="1">
      <alignment vertical="center"/>
    </xf>
    <xf numFmtId="0" fontId="1" fillId="0" borderId="0" xfId="0" applyFont="1" applyBorder="1" applyAlignment="1">
      <alignment horizontal="left" vertical="center"/>
    </xf>
    <xf numFmtId="0" fontId="0" fillId="0" borderId="0" xfId="0" applyFill="1"/>
    <xf numFmtId="0" fontId="2" fillId="0" borderId="0" xfId="0" applyFont="1" applyFill="1" applyBorder="1" applyAlignment="1">
      <alignment horizontal="right" vertical="center" indent="1"/>
    </xf>
    <xf numFmtId="0" fontId="0" fillId="0" borderId="0" xfId="0" applyAlignment="1">
      <alignment horizontal="center"/>
    </xf>
    <xf numFmtId="0" fontId="13" fillId="0" borderId="0" xfId="0" applyFont="1" applyBorder="1" applyAlignment="1">
      <alignment vertical="center"/>
    </xf>
    <xf numFmtId="0" fontId="13" fillId="0" borderId="10" xfId="0" applyFont="1" applyBorder="1" applyAlignment="1">
      <alignment vertical="center"/>
    </xf>
    <xf numFmtId="0" fontId="1" fillId="0" borderId="21" xfId="0" applyFont="1" applyBorder="1" applyAlignment="1">
      <alignment horizontal="center" vertical="center"/>
    </xf>
    <xf numFmtId="0" fontId="0" fillId="0" borderId="21" xfId="0" applyBorder="1" applyAlignment="1">
      <alignment horizontal="center"/>
    </xf>
    <xf numFmtId="0" fontId="14" fillId="0" borderId="0" xfId="0" applyNumberFormat="1" applyFont="1" applyAlignment="1">
      <alignment vertical="center"/>
    </xf>
    <xf numFmtId="0" fontId="0" fillId="0" borderId="0" xfId="0" applyNumberFormat="1" applyAlignment="1">
      <alignment horizontal="center"/>
    </xf>
    <xf numFmtId="0" fontId="0" fillId="0" borderId="8" xfId="0" applyBorder="1" applyAlignment="1">
      <alignment horizontal="left"/>
    </xf>
    <xf numFmtId="0" fontId="0" fillId="0" borderId="9" xfId="0" applyBorder="1" applyAlignment="1">
      <alignment horizontal="center"/>
    </xf>
    <xf numFmtId="0" fontId="0" fillId="0" borderId="15" xfId="0" applyBorder="1" applyAlignment="1">
      <alignment horizontal="center"/>
    </xf>
    <xf numFmtId="0" fontId="0" fillId="0" borderId="10" xfId="0" applyBorder="1" applyAlignment="1">
      <alignment horizontal="center" textRotation="90"/>
    </xf>
    <xf numFmtId="0" fontId="0" fillId="0" borderId="0" xfId="0" applyBorder="1" applyAlignment="1">
      <alignment textRotation="90"/>
    </xf>
    <xf numFmtId="0" fontId="0" fillId="0" borderId="11" xfId="0" applyBorder="1" applyAlignment="1">
      <alignment textRotation="90"/>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0" fillId="0" borderId="23" xfId="0" applyBorder="1" applyAlignment="1">
      <alignment horizont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0" xfId="0" applyBorder="1" applyAlignment="1">
      <alignment horizontal="center" textRotation="90"/>
    </xf>
    <xf numFmtId="0" fontId="0" fillId="0" borderId="11" xfId="0" applyBorder="1" applyAlignment="1">
      <alignment horizontal="center" textRotation="90"/>
    </xf>
    <xf numFmtId="0" fontId="1" fillId="0" borderId="0" xfId="0" applyFont="1" applyBorder="1" applyAlignment="1">
      <alignment horizontal="center" vertical="center"/>
    </xf>
    <xf numFmtId="0" fontId="0" fillId="0" borderId="0" xfId="0" applyBorder="1" applyAlignment="1">
      <alignment horizontal="center"/>
    </xf>
    <xf numFmtId="0" fontId="1" fillId="0" borderId="0" xfId="0" applyFont="1" applyBorder="1" applyAlignment="1">
      <alignment horizontal="center" vertical="center"/>
    </xf>
    <xf numFmtId="0" fontId="2" fillId="5" borderId="0" xfId="0" applyFont="1" applyFill="1" applyAlignment="1">
      <alignment horizontal="center" vertical="center" textRotation="90"/>
    </xf>
    <xf numFmtId="0" fontId="1" fillId="5" borderId="0" xfId="0" applyFont="1" applyFill="1" applyAlignment="1">
      <alignment vertical="center"/>
    </xf>
    <xf numFmtId="0" fontId="1" fillId="5" borderId="3" xfId="0" applyFont="1" applyFill="1" applyBorder="1" applyAlignment="1">
      <alignment vertical="center"/>
    </xf>
    <xf numFmtId="0" fontId="2" fillId="0" borderId="0" xfId="0" applyFont="1" applyAlignment="1">
      <alignment horizontal="center" vertical="center" textRotation="90"/>
    </xf>
    <xf numFmtId="0" fontId="1" fillId="0" borderId="0" xfId="0" applyFont="1" applyAlignment="1">
      <alignment horizontal="left" vertical="center" indent="3"/>
    </xf>
    <xf numFmtId="0" fontId="2" fillId="5" borderId="1" xfId="0" applyFont="1" applyFill="1" applyBorder="1" applyAlignment="1">
      <alignment horizontal="center" vertical="center" textRotation="90"/>
    </xf>
    <xf numFmtId="0" fontId="1" fillId="5" borderId="1" xfId="0" applyFont="1" applyFill="1" applyBorder="1" applyAlignment="1">
      <alignment horizontal="left" vertical="center" indent="3"/>
    </xf>
    <xf numFmtId="0" fontId="1" fillId="5" borderId="1" xfId="0" applyFont="1" applyFill="1" applyBorder="1" applyAlignment="1">
      <alignment vertical="center"/>
    </xf>
    <xf numFmtId="0" fontId="1" fillId="5" borderId="4" xfId="0" applyFont="1" applyFill="1" applyBorder="1" applyAlignment="1">
      <alignment vertical="center"/>
    </xf>
    <xf numFmtId="0" fontId="2" fillId="6" borderId="0" xfId="0" applyFont="1" applyFill="1" applyAlignment="1">
      <alignment horizontal="center" vertical="center" textRotation="90"/>
    </xf>
    <xf numFmtId="0" fontId="1" fillId="6" borderId="0" xfId="0" applyFont="1" applyFill="1" applyAlignment="1">
      <alignment horizontal="left" vertical="center" indent="3"/>
    </xf>
    <xf numFmtId="0" fontId="1" fillId="6" borderId="0" xfId="0" applyFont="1" applyFill="1" applyAlignment="1">
      <alignment vertical="center"/>
    </xf>
    <xf numFmtId="0" fontId="1" fillId="6" borderId="3" xfId="0" applyFont="1" applyFill="1" applyBorder="1" applyAlignment="1">
      <alignment vertical="center"/>
    </xf>
    <xf numFmtId="0" fontId="2" fillId="6" borderId="1" xfId="0" applyFont="1" applyFill="1" applyBorder="1" applyAlignment="1">
      <alignment horizontal="center" vertical="center" textRotation="90"/>
    </xf>
    <xf numFmtId="0" fontId="1" fillId="6" borderId="1" xfId="0" applyFont="1" applyFill="1" applyBorder="1" applyAlignment="1">
      <alignment horizontal="left" vertical="center" indent="3"/>
    </xf>
    <xf numFmtId="0" fontId="1" fillId="6" borderId="1" xfId="0" applyFont="1" applyFill="1" applyBorder="1" applyAlignment="1">
      <alignment vertical="center"/>
    </xf>
    <xf numFmtId="0" fontId="1" fillId="6" borderId="4" xfId="0" applyFont="1" applyFill="1" applyBorder="1" applyAlignment="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0" fillId="0" borderId="31" xfId="0" applyBorder="1" applyAlignment="1">
      <alignment horizontal="center"/>
    </xf>
    <xf numFmtId="0" fontId="0" fillId="0" borderId="32" xfId="0" applyBorder="1" applyAlignment="1">
      <alignment horizontal="center"/>
    </xf>
    <xf numFmtId="0" fontId="1" fillId="0" borderId="0" xfId="0" applyFont="1" applyAlignment="1">
      <alignment horizontal="right" vertical="center"/>
    </xf>
    <xf numFmtId="0" fontId="17" fillId="0" borderId="0" xfId="0" quotePrefix="1" applyFont="1" applyFill="1" applyBorder="1" applyAlignment="1">
      <alignment horizontal="center" vertical="center"/>
    </xf>
    <xf numFmtId="0" fontId="17" fillId="0" borderId="0" xfId="0" applyFont="1" applyBorder="1" applyAlignment="1">
      <alignment horizontal="center" vertical="center"/>
    </xf>
    <xf numFmtId="0" fontId="18" fillId="0" borderId="0" xfId="0" applyFont="1" applyFill="1" applyAlignment="1">
      <alignment horizontal="center" vertical="center" textRotation="90"/>
    </xf>
    <xf numFmtId="0" fontId="1" fillId="7" borderId="2" xfId="0" applyFont="1" applyFill="1" applyBorder="1" applyAlignment="1">
      <alignment vertical="center"/>
    </xf>
    <xf numFmtId="0" fontId="1" fillId="7" borderId="5" xfId="0" applyFont="1" applyFill="1" applyBorder="1" applyAlignment="1">
      <alignment vertical="center"/>
    </xf>
    <xf numFmtId="0" fontId="2" fillId="7" borderId="2" xfId="0" applyFont="1" applyFill="1" applyBorder="1" applyAlignment="1">
      <alignment horizontal="center" vertical="center" textRotation="90"/>
    </xf>
    <xf numFmtId="0" fontId="0" fillId="0" borderId="0" xfId="0" quotePrefix="1"/>
    <xf numFmtId="0" fontId="1" fillId="0" borderId="0" xfId="0" applyFont="1" applyBorder="1" applyAlignment="1">
      <alignment horizontal="right" vertical="center"/>
    </xf>
    <xf numFmtId="0" fontId="1" fillId="0" borderId="0" xfId="0" applyFont="1" applyFill="1" applyBorder="1" applyAlignment="1">
      <alignment horizontal="right" vertical="center"/>
    </xf>
    <xf numFmtId="0" fontId="1" fillId="7" borderId="1" xfId="0" applyFont="1" applyFill="1" applyBorder="1" applyAlignment="1">
      <alignment vertical="center"/>
    </xf>
    <xf numFmtId="0" fontId="1" fillId="7" borderId="4" xfId="0" applyFont="1" applyFill="1" applyBorder="1" applyAlignment="1">
      <alignment vertical="center"/>
    </xf>
    <xf numFmtId="0" fontId="0" fillId="0" borderId="0" xfId="0" applyAlignment="1">
      <alignment textRotation="90"/>
    </xf>
    <xf numFmtId="0" fontId="1" fillId="0" borderId="0" xfId="0" applyFont="1" applyBorder="1" applyAlignment="1">
      <alignment horizontal="right" vertical="center"/>
    </xf>
    <xf numFmtId="0" fontId="19" fillId="0" borderId="0" xfId="0" applyFont="1" applyBorder="1" applyAlignment="1">
      <alignment vertical="center"/>
    </xf>
    <xf numFmtId="0" fontId="19"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0" fillId="0" borderId="0" xfId="0" applyFill="1" applyAlignment="1">
      <alignment textRotation="90"/>
    </xf>
    <xf numFmtId="0" fontId="12" fillId="0" borderId="0" xfId="0" applyFont="1" applyBorder="1" applyAlignment="1">
      <alignment horizontal="righ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0" fillId="0" borderId="0" xfId="0" applyNumberFormat="1"/>
    <xf numFmtId="0" fontId="20" fillId="0" borderId="0" xfId="0" applyNumberFormat="1" applyFont="1" applyAlignment="1">
      <alignment horizontal="center"/>
    </xf>
    <xf numFmtId="0" fontId="0" fillId="0" borderId="0" xfId="0" applyFill="1" applyAlignment="1">
      <alignment horizontal="center"/>
    </xf>
    <xf numFmtId="0" fontId="0" fillId="0" borderId="0" xfId="0" applyNumberFormat="1" applyFill="1" applyAlignment="1">
      <alignment horizontal="center"/>
    </xf>
    <xf numFmtId="0" fontId="0" fillId="0" borderId="0" xfId="0" applyNumberFormat="1" applyFill="1"/>
    <xf numFmtId="0" fontId="20" fillId="0" borderId="0" xfId="0" applyNumberFormat="1" applyFont="1" applyFill="1" applyAlignment="1">
      <alignment horizontal="center"/>
    </xf>
    <xf numFmtId="0" fontId="20" fillId="0" borderId="0" xfId="0" applyNumberFormat="1" applyFont="1" applyFill="1"/>
    <xf numFmtId="9" fontId="20" fillId="0" borderId="0" xfId="0" applyNumberFormat="1" applyFont="1" applyFill="1"/>
    <xf numFmtId="0" fontId="0" fillId="0" borderId="0" xfId="0" quotePrefix="1" applyFill="1"/>
    <xf numFmtId="0" fontId="12" fillId="8" borderId="0" xfId="0" applyFont="1" applyFill="1" applyBorder="1" applyAlignment="1">
      <alignment vertical="center"/>
    </xf>
    <xf numFmtId="0" fontId="1" fillId="9" borderId="0" xfId="0" applyFont="1" applyFill="1" applyBorder="1" applyAlignment="1">
      <alignment horizontal="center" vertical="center"/>
    </xf>
    <xf numFmtId="0" fontId="12" fillId="0" borderId="0" xfId="0" applyNumberFormat="1" applyFont="1" applyFill="1" applyBorder="1" applyAlignment="1">
      <alignment horizontal="right" vertical="center"/>
    </xf>
    <xf numFmtId="0" fontId="1" fillId="0" borderId="8"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3" fillId="0" borderId="9" xfId="0" applyFont="1" applyBorder="1" applyAlignment="1">
      <alignment wrapText="1"/>
    </xf>
    <xf numFmtId="0" fontId="3" fillId="0" borderId="0" xfId="0" applyFont="1" applyBorder="1" applyAlignment="1">
      <alignment wrapText="1"/>
    </xf>
    <xf numFmtId="0" fontId="3" fillId="0" borderId="13" xfId="0" applyFont="1" applyBorder="1" applyAlignment="1">
      <alignment wrapText="1"/>
    </xf>
    <xf numFmtId="0" fontId="21" fillId="0" borderId="0" xfId="0" applyFont="1" applyAlignment="1">
      <alignment vertical="center"/>
    </xf>
    <xf numFmtId="0" fontId="22" fillId="0" borderId="0" xfId="0" applyFont="1" applyBorder="1" applyAlignment="1">
      <alignment horizontal="center" wrapText="1"/>
    </xf>
    <xf numFmtId="0" fontId="21" fillId="0" borderId="0" xfId="0" applyFont="1" applyBorder="1" applyAlignment="1">
      <alignment horizontal="left" vertical="center" indent="3"/>
    </xf>
    <xf numFmtId="0" fontId="21" fillId="0" borderId="0" xfId="0" applyFont="1" applyBorder="1" applyAlignment="1">
      <alignment vertical="center"/>
    </xf>
    <xf numFmtId="0" fontId="21" fillId="0" borderId="0" xfId="0" applyFont="1" applyAlignment="1">
      <alignment horizontal="right" vertical="center"/>
    </xf>
    <xf numFmtId="0" fontId="1" fillId="10" borderId="0" xfId="0" applyFont="1" applyFill="1" applyAlignment="1">
      <alignment vertical="center"/>
    </xf>
    <xf numFmtId="0" fontId="1" fillId="0" borderId="0" xfId="0" applyFont="1" applyFill="1" applyBorder="1" applyAlignment="1">
      <alignment horizontal="center" vertical="center"/>
    </xf>
    <xf numFmtId="0" fontId="12" fillId="0" borderId="0" xfId="0" applyFont="1" applyBorder="1" applyAlignment="1">
      <alignment vertical="center"/>
    </xf>
    <xf numFmtId="0" fontId="24" fillId="0" borderId="0" xfId="0" applyFont="1" applyFill="1" applyBorder="1" applyAlignment="1">
      <alignment vertical="center"/>
    </xf>
    <xf numFmtId="0" fontId="24" fillId="0" borderId="0" xfId="0" applyFont="1" applyBorder="1" applyAlignment="1">
      <alignment vertical="center"/>
    </xf>
    <xf numFmtId="0" fontId="12" fillId="0" borderId="0" xfId="0" applyFont="1" applyFill="1" applyBorder="1" applyAlignment="1">
      <alignment horizontal="right" vertical="center"/>
    </xf>
    <xf numFmtId="0" fontId="23" fillId="0" borderId="0" xfId="0" applyFont="1"/>
    <xf numFmtId="0" fontId="25" fillId="0" borderId="0" xfId="0" applyFont="1" applyAlignment="1">
      <alignment vertical="center"/>
    </xf>
    <xf numFmtId="0" fontId="4" fillId="0" borderId="0" xfId="0" applyFont="1" applyAlignment="1">
      <alignment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Fill="1" applyAlignment="1">
      <alignment vertical="center"/>
    </xf>
    <xf numFmtId="0" fontId="1" fillId="10" borderId="5" xfId="0" applyFont="1" applyFill="1" applyBorder="1" applyAlignment="1">
      <alignment vertical="center"/>
    </xf>
    <xf numFmtId="0" fontId="1" fillId="10" borderId="4" xfId="0" applyFont="1" applyFill="1" applyBorder="1" applyAlignment="1">
      <alignment vertical="center"/>
    </xf>
    <xf numFmtId="0" fontId="11" fillId="3" borderId="0" xfId="0" applyFont="1" applyFill="1" applyBorder="1" applyAlignment="1" applyProtection="1">
      <alignment horizontal="left" vertical="center"/>
      <protection locked="0" hidden="1"/>
    </xf>
    <xf numFmtId="0" fontId="1" fillId="0" borderId="3" xfId="0" applyFont="1" applyBorder="1" applyAlignment="1">
      <alignment horizontal="left" vertical="center"/>
    </xf>
    <xf numFmtId="0" fontId="1" fillId="0" borderId="0" xfId="0" applyFont="1" applyAlignment="1">
      <alignment vertical="top" wrapText="1"/>
    </xf>
    <xf numFmtId="0" fontId="0" fillId="0" borderId="0" xfId="0" applyBorder="1"/>
    <xf numFmtId="0" fontId="1" fillId="0" borderId="0" xfId="0" applyFont="1" applyBorder="1" applyAlignment="1">
      <alignment vertical="top" wrapText="1"/>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0" fillId="0" borderId="31" xfId="0" applyFill="1" applyBorder="1" applyAlignment="1">
      <alignment horizontal="center"/>
    </xf>
    <xf numFmtId="0" fontId="0" fillId="0" borderId="32" xfId="0" applyFill="1" applyBorder="1" applyAlignment="1">
      <alignment horizont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0" fillId="0" borderId="25" xfId="0" applyFill="1" applyBorder="1" applyAlignment="1">
      <alignment horizontal="center"/>
    </xf>
    <xf numFmtId="0" fontId="0" fillId="0" borderId="26" xfId="0" applyFill="1" applyBorder="1" applyAlignment="1">
      <alignment horizontal="center"/>
    </xf>
    <xf numFmtId="0" fontId="1" fillId="0" borderId="10" xfId="0" applyFont="1" applyFill="1" applyBorder="1" applyAlignment="1">
      <alignment vertical="center"/>
    </xf>
    <xf numFmtId="0" fontId="27" fillId="0" borderId="0" xfId="0" applyFont="1" applyAlignment="1">
      <alignment horizontal="center" vertical="center" textRotation="90"/>
    </xf>
    <xf numFmtId="0" fontId="28" fillId="0" borderId="0" xfId="0" applyFont="1" applyFill="1" applyAlignment="1">
      <alignment horizontal="left" vertical="center" textRotation="90"/>
    </xf>
    <xf numFmtId="0" fontId="28" fillId="0" borderId="0" xfId="0" applyFont="1" applyFill="1" applyAlignment="1">
      <alignment horizontal="center" vertical="top" textRotation="90"/>
    </xf>
    <xf numFmtId="0" fontId="1" fillId="3" borderId="37" xfId="0" applyFont="1" applyFill="1" applyBorder="1" applyAlignment="1">
      <alignment horizontal="center" vertical="center"/>
    </xf>
    <xf numFmtId="0" fontId="1" fillId="3" borderId="6" xfId="0" applyFont="1" applyFill="1" applyBorder="1" applyAlignment="1" applyProtection="1">
      <alignment horizontal="left" vertical="center"/>
      <protection locked="0" hidden="1"/>
    </xf>
    <xf numFmtId="0" fontId="1" fillId="3" borderId="0" xfId="0" applyFont="1" applyFill="1" applyBorder="1" applyAlignment="1" applyProtection="1">
      <alignment vertical="center"/>
      <protection locked="0" hidden="1"/>
    </xf>
    <xf numFmtId="14" fontId="1" fillId="3" borderId="0" xfId="0" applyNumberFormat="1" applyFont="1" applyFill="1" applyBorder="1" applyAlignment="1" applyProtection="1">
      <alignment vertical="center"/>
      <protection locked="0" hidden="1"/>
    </xf>
    <xf numFmtId="0" fontId="21" fillId="3" borderId="0" xfId="0" applyFont="1" applyFill="1" applyAlignment="1" applyProtection="1">
      <alignment vertical="center"/>
      <protection locked="0" hidden="1"/>
    </xf>
    <xf numFmtId="0" fontId="1" fillId="4" borderId="20" xfId="0" applyFont="1" applyFill="1" applyBorder="1" applyAlignment="1" applyProtection="1">
      <alignment horizontal="center" vertical="center"/>
      <protection locked="0" hidden="1"/>
    </xf>
    <xf numFmtId="0" fontId="1" fillId="0" borderId="20" xfId="0" applyFont="1" applyBorder="1" applyAlignment="1" applyProtection="1">
      <alignment horizontal="left" vertical="center" indent="3"/>
      <protection locked="0" hidden="1"/>
    </xf>
    <xf numFmtId="0" fontId="1" fillId="3" borderId="0" xfId="0" applyFont="1" applyFill="1" applyBorder="1" applyAlignment="1" applyProtection="1">
      <alignment vertical="center"/>
      <protection locked="0"/>
    </xf>
    <xf numFmtId="0" fontId="12" fillId="3" borderId="0" xfId="0" applyFont="1" applyFill="1" applyBorder="1" applyAlignment="1" applyProtection="1">
      <alignment vertical="center"/>
      <protection locked="0"/>
    </xf>
    <xf numFmtId="0" fontId="26" fillId="3" borderId="0" xfId="0" applyFont="1" applyFill="1" applyBorder="1" applyAlignment="1" applyProtection="1">
      <alignment vertical="center"/>
      <protection locked="0"/>
    </xf>
    <xf numFmtId="0" fontId="1" fillId="3" borderId="0" xfId="0" applyFont="1" applyFill="1" applyAlignment="1" applyProtection="1">
      <alignment vertical="center"/>
      <protection locked="0"/>
    </xf>
    <xf numFmtId="0" fontId="1" fillId="3" borderId="35" xfId="0" applyFont="1" applyFill="1" applyBorder="1" applyAlignment="1" applyProtection="1">
      <alignment horizontal="center" vertical="center"/>
      <protection locked="0"/>
    </xf>
    <xf numFmtId="0" fontId="1" fillId="3" borderId="36" xfId="0" applyFont="1" applyFill="1" applyBorder="1" applyAlignment="1" applyProtection="1">
      <alignment horizontal="center" vertical="center"/>
      <protection locked="0"/>
    </xf>
    <xf numFmtId="0" fontId="1" fillId="3" borderId="0" xfId="0" applyFont="1" applyFill="1" applyAlignment="1" applyProtection="1">
      <alignment horizontal="left" vertical="center"/>
      <protection locked="0"/>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11" borderId="2" xfId="0" applyFont="1" applyFill="1" applyBorder="1" applyAlignment="1">
      <alignment vertical="center"/>
    </xf>
    <xf numFmtId="0" fontId="1" fillId="11" borderId="5" xfId="0" applyFont="1" applyFill="1" applyBorder="1" applyAlignment="1">
      <alignment vertical="center"/>
    </xf>
    <xf numFmtId="0" fontId="1" fillId="11" borderId="1" xfId="0" applyFont="1" applyFill="1" applyBorder="1" applyAlignment="1">
      <alignment vertical="center"/>
    </xf>
    <xf numFmtId="0" fontId="1" fillId="11" borderId="4" xfId="0" applyFont="1" applyFill="1" applyBorder="1" applyAlignment="1">
      <alignment vertical="center"/>
    </xf>
    <xf numFmtId="0" fontId="1" fillId="3" borderId="0" xfId="0" applyFont="1" applyFill="1" applyBorder="1" applyAlignment="1" applyProtection="1">
      <alignment horizontal="center" vertical="center"/>
      <protection locked="0"/>
    </xf>
    <xf numFmtId="0" fontId="1" fillId="0" borderId="0" xfId="0" applyFont="1" applyAlignment="1">
      <alignment vertical="center"/>
    </xf>
    <xf numFmtId="0" fontId="4" fillId="0" borderId="0" xfId="0" applyFont="1" applyBorder="1" applyAlignment="1"/>
    <xf numFmtId="0" fontId="5" fillId="0" borderId="0" xfId="0" applyFont="1" applyBorder="1" applyAlignment="1" applyProtection="1">
      <alignment horizontal="left" vertical="center" indent="3"/>
      <protection locked="0"/>
    </xf>
    <xf numFmtId="0" fontId="1" fillId="0" borderId="0" xfId="0" applyFont="1" applyAlignment="1" applyProtection="1">
      <alignment vertical="center"/>
      <protection locked="0"/>
    </xf>
    <xf numFmtId="0" fontId="1" fillId="0" borderId="0" xfId="0" applyFont="1" applyAlignment="1">
      <alignment vertical="center"/>
    </xf>
    <xf numFmtId="0" fontId="1" fillId="0" borderId="0" xfId="0" applyFont="1" applyBorder="1" applyAlignment="1">
      <alignment horizontal="left" vertical="center"/>
    </xf>
    <xf numFmtId="0" fontId="1" fillId="0" borderId="0" xfId="0" applyFont="1" applyFill="1" applyBorder="1" applyAlignment="1">
      <alignment horizontal="left" vertical="center"/>
    </xf>
    <xf numFmtId="0" fontId="12" fillId="0" borderId="0"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19" fillId="0" borderId="0" xfId="0" applyFont="1" applyAlignment="1">
      <alignment vertical="center"/>
    </xf>
    <xf numFmtId="0" fontId="19" fillId="0" borderId="0" xfId="0" quotePrefix="1" applyFont="1" applyFill="1" applyBorder="1" applyAlignment="1">
      <alignment horizontal="center" vertical="center"/>
    </xf>
    <xf numFmtId="0" fontId="19" fillId="0" borderId="0" xfId="0" applyFont="1" applyBorder="1" applyAlignment="1">
      <alignment horizontal="left" vertical="center" indent="3"/>
    </xf>
    <xf numFmtId="0" fontId="19" fillId="2" borderId="1" xfId="0" applyFont="1" applyFill="1" applyBorder="1" applyAlignment="1">
      <alignment vertical="center"/>
    </xf>
    <xf numFmtId="0" fontId="19" fillId="5" borderId="0" xfId="0" applyFont="1" applyFill="1" applyAlignment="1">
      <alignment vertical="center"/>
    </xf>
    <xf numFmtId="0" fontId="1" fillId="0" borderId="0" xfId="0" applyFont="1" applyFill="1" applyBorder="1" applyAlignment="1" applyProtection="1">
      <alignment horizontal="center" vertical="center"/>
      <protection locked="0" hidden="1"/>
    </xf>
    <xf numFmtId="0" fontId="1" fillId="0" borderId="0" xfId="0" applyFont="1" applyFill="1" applyAlignment="1">
      <alignment horizontal="left" vertical="center"/>
    </xf>
    <xf numFmtId="0" fontId="19" fillId="0" borderId="0" xfId="0" applyFont="1" applyFill="1" applyAlignment="1">
      <alignment horizontal="left" vertical="center" indent="3"/>
    </xf>
    <xf numFmtId="0" fontId="1" fillId="0" borderId="18" xfId="0" applyFont="1" applyFill="1" applyBorder="1" applyAlignment="1">
      <alignment horizontal="center" vertical="center"/>
    </xf>
    <xf numFmtId="0" fontId="1" fillId="0" borderId="3" xfId="0" applyFont="1" applyFill="1" applyBorder="1" applyAlignment="1">
      <alignment horizontal="center" vertical="center"/>
    </xf>
    <xf numFmtId="0" fontId="11" fillId="0" borderId="0" xfId="0" applyFont="1" applyBorder="1" applyAlignment="1"/>
    <xf numFmtId="0" fontId="1" fillId="13" borderId="0" xfId="0" applyFont="1" applyFill="1" applyBorder="1" applyAlignment="1" applyProtection="1">
      <alignment vertical="center"/>
      <protection locked="0"/>
    </xf>
    <xf numFmtId="0" fontId="17" fillId="8" borderId="0" xfId="0" quotePrefix="1" applyFont="1" applyFill="1" applyBorder="1" applyAlignment="1">
      <alignment horizontal="center" vertical="center"/>
    </xf>
    <xf numFmtId="0" fontId="17" fillId="8" borderId="0" xfId="0" applyFont="1" applyFill="1" applyBorder="1" applyAlignment="1">
      <alignment horizontal="center" vertical="center"/>
    </xf>
    <xf numFmtId="0" fontId="17" fillId="0" borderId="0" xfId="0" applyFont="1" applyAlignment="1">
      <alignment horizontal="left" vertical="center" indent="3"/>
    </xf>
    <xf numFmtId="0" fontId="12" fillId="14"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left" vertical="center"/>
    </xf>
    <xf numFmtId="0" fontId="31" fillId="0" borderId="0" xfId="0" applyFont="1" applyAlignment="1">
      <alignment vertical="center"/>
    </xf>
    <xf numFmtId="0" fontId="32" fillId="0" borderId="0" xfId="0" applyFont="1" applyFill="1" applyBorder="1" applyAlignment="1">
      <alignment vertical="center"/>
    </xf>
    <xf numFmtId="0" fontId="31" fillId="0" borderId="0" xfId="0" applyFont="1" applyFill="1" applyAlignment="1">
      <alignment vertical="center"/>
    </xf>
    <xf numFmtId="0" fontId="12" fillId="0" borderId="0" xfId="0" applyFont="1" applyFill="1" applyBorder="1" applyAlignment="1">
      <alignment horizontal="right" vertical="center"/>
    </xf>
    <xf numFmtId="0" fontId="1" fillId="0" borderId="0" xfId="0" applyFont="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6" fillId="0" borderId="0" xfId="0" applyFont="1" applyFill="1" applyBorder="1" applyAlignment="1">
      <alignment vertical="center"/>
    </xf>
    <xf numFmtId="0" fontId="1" fillId="9"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left"/>
    </xf>
    <xf numFmtId="0" fontId="1" fillId="0" borderId="0" xfId="0" applyFont="1" applyFill="1" applyBorder="1" applyAlignment="1" applyProtection="1">
      <alignment horizontal="left" vertical="top"/>
    </xf>
    <xf numFmtId="0" fontId="17" fillId="0" borderId="0" xfId="0" applyFont="1" applyAlignment="1">
      <alignment horizontal="left" vertical="center" wrapText="1" indent="3"/>
    </xf>
    <xf numFmtId="0" fontId="1" fillId="0" borderId="0" xfId="0" applyFont="1" applyAlignment="1">
      <alignment vertical="center"/>
    </xf>
    <xf numFmtId="0" fontId="1" fillId="0" borderId="0" xfId="0" applyFont="1" applyAlignment="1">
      <alignment vertical="center"/>
    </xf>
    <xf numFmtId="0" fontId="25" fillId="0" borderId="0" xfId="0" applyFont="1" applyBorder="1" applyAlignment="1">
      <alignment horizontal="center" vertical="center"/>
    </xf>
    <xf numFmtId="0" fontId="0" fillId="0" borderId="38" xfId="0" applyBorder="1" applyAlignment="1">
      <alignment horizontal="center"/>
    </xf>
    <xf numFmtId="0" fontId="1" fillId="0" borderId="38" xfId="0" applyFont="1" applyBorder="1" applyAlignment="1">
      <alignment horizontal="center" vertical="center"/>
    </xf>
    <xf numFmtId="0" fontId="1" fillId="0" borderId="27" xfId="0" applyFont="1" applyBorder="1" applyAlignment="1">
      <alignment horizontal="center" vertical="center"/>
    </xf>
    <xf numFmtId="0" fontId="0" fillId="0" borderId="39" xfId="0" applyBorder="1" applyAlignment="1">
      <alignment horizontal="center"/>
    </xf>
    <xf numFmtId="0" fontId="1" fillId="0" borderId="27" xfId="0" applyFont="1" applyFill="1" applyBorder="1" applyAlignment="1">
      <alignment horizontal="center" vertical="center"/>
    </xf>
    <xf numFmtId="0" fontId="0" fillId="0" borderId="39" xfId="0" applyFill="1" applyBorder="1" applyAlignment="1">
      <alignment horizontal="center"/>
    </xf>
    <xf numFmtId="0" fontId="21" fillId="0" borderId="13" xfId="0" applyFont="1" applyBorder="1" applyAlignment="1">
      <alignment horizontal="left"/>
    </xf>
    <xf numFmtId="0" fontId="12" fillId="0" borderId="0" xfId="0" applyFont="1" applyFill="1" applyBorder="1" applyAlignment="1">
      <alignment horizontal="left" vertical="center" wrapText="1"/>
    </xf>
    <xf numFmtId="0" fontId="12" fillId="0" borderId="0" xfId="0" applyFont="1" applyFill="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left" vertical="center"/>
    </xf>
    <xf numFmtId="0" fontId="1" fillId="3" borderId="6" xfId="0" applyFont="1" applyFill="1" applyBorder="1" applyAlignment="1" applyProtection="1">
      <alignment horizontal="center" vertical="center"/>
      <protection locked="0"/>
    </xf>
    <xf numFmtId="0" fontId="1" fillId="12" borderId="2" xfId="0" applyFont="1" applyFill="1" applyBorder="1" applyAlignment="1">
      <alignment horizontal="center" vertical="center"/>
    </xf>
    <xf numFmtId="0" fontId="1" fillId="12" borderId="5"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4"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Alignment="1">
      <alignment horizontal="left" vertical="center"/>
    </xf>
    <xf numFmtId="0" fontId="12"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4"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Fill="1" applyBorder="1" applyAlignment="1">
      <alignment horizontal="left" vertical="center"/>
    </xf>
    <xf numFmtId="0" fontId="12" fillId="0" borderId="0" xfId="0" applyFont="1" applyBorder="1" applyAlignment="1">
      <alignment horizontal="right" vertical="center"/>
    </xf>
    <xf numFmtId="0" fontId="6" fillId="0" borderId="17" xfId="0" applyFont="1" applyBorder="1" applyAlignment="1">
      <alignment horizontal="center" vertical="center" textRotation="90"/>
    </xf>
    <xf numFmtId="0" fontId="6" fillId="0" borderId="18" xfId="0" applyFont="1" applyBorder="1" applyAlignment="1">
      <alignment horizontal="center" vertical="center" textRotation="90"/>
    </xf>
    <xf numFmtId="0" fontId="2" fillId="5" borderId="2" xfId="0" applyFont="1" applyFill="1" applyBorder="1" applyAlignment="1">
      <alignment horizontal="center" vertical="center" textRotation="90"/>
    </xf>
    <xf numFmtId="0" fontId="2" fillId="5" borderId="0" xfId="0" applyFont="1" applyFill="1" applyAlignment="1">
      <alignment horizontal="center" vertical="center" textRotation="90"/>
    </xf>
    <xf numFmtId="0" fontId="2" fillId="5" borderId="1" xfId="0" applyFont="1" applyFill="1" applyBorder="1" applyAlignment="1">
      <alignment horizontal="center" vertical="center" textRotation="90"/>
    </xf>
    <xf numFmtId="0" fontId="12" fillId="0" borderId="10" xfId="0" applyFont="1" applyBorder="1" applyAlignment="1">
      <alignment horizontal="left" vertical="center"/>
    </xf>
    <xf numFmtId="0" fontId="6" fillId="0" borderId="17" xfId="0" applyNumberFormat="1" applyFont="1" applyBorder="1" applyAlignment="1">
      <alignment horizontal="center" vertical="center" textRotation="90" wrapText="1"/>
    </xf>
    <xf numFmtId="0" fontId="6" fillId="0" borderId="18" xfId="0" applyNumberFormat="1" applyFont="1" applyBorder="1" applyAlignment="1">
      <alignment horizontal="center" vertical="center" textRotation="90" wrapText="1"/>
    </xf>
    <xf numFmtId="0" fontId="6" fillId="0" borderId="18" xfId="0" applyNumberFormat="1" applyFont="1" applyBorder="1" applyAlignment="1">
      <alignment horizontal="center" vertical="center" textRotation="90"/>
    </xf>
    <xf numFmtId="0" fontId="2" fillId="6" borderId="27" xfId="0" applyFont="1" applyFill="1" applyBorder="1" applyAlignment="1">
      <alignment horizontal="center" vertical="center" textRotation="90"/>
    </xf>
    <xf numFmtId="0" fontId="2" fillId="6" borderId="28" xfId="0" applyFont="1" applyFill="1" applyBorder="1" applyAlignment="1">
      <alignment horizontal="center" vertical="center" textRotation="90"/>
    </xf>
    <xf numFmtId="0" fontId="2" fillId="6" borderId="29" xfId="0" applyFont="1" applyFill="1" applyBorder="1" applyAlignment="1">
      <alignment horizontal="center" vertical="center" textRotation="90"/>
    </xf>
    <xf numFmtId="0" fontId="1" fillId="0" borderId="0" xfId="0" applyFont="1" applyAlignment="1">
      <alignment horizontal="center" vertical="center"/>
    </xf>
    <xf numFmtId="0" fontId="1" fillId="3" borderId="6" xfId="0" applyFont="1" applyFill="1" applyBorder="1" applyAlignment="1" applyProtection="1">
      <alignment horizontal="center" vertical="center"/>
      <protection locked="0" hidden="1"/>
    </xf>
    <xf numFmtId="0" fontId="1" fillId="0" borderId="0" xfId="0" applyFont="1" applyAlignment="1">
      <alignment horizontal="left" vertical="top" wrapText="1"/>
    </xf>
    <xf numFmtId="0" fontId="6" fillId="0" borderId="19" xfId="0" applyNumberFormat="1" applyFont="1" applyBorder="1" applyAlignment="1">
      <alignment horizontal="center" vertical="center" textRotation="90"/>
    </xf>
    <xf numFmtId="0" fontId="2" fillId="2" borderId="2" xfId="0" applyFont="1" applyFill="1" applyBorder="1" applyAlignment="1">
      <alignment horizontal="center" vertical="center" textRotation="90"/>
    </xf>
    <xf numFmtId="0" fontId="2" fillId="2" borderId="0" xfId="0" applyFont="1" applyFill="1" applyBorder="1" applyAlignment="1">
      <alignment horizontal="center" vertical="center" textRotation="90"/>
    </xf>
    <xf numFmtId="0" fontId="2" fillId="2" borderId="1" xfId="0" applyFont="1" applyFill="1" applyBorder="1" applyAlignment="1">
      <alignment horizontal="center" vertical="center" textRotation="90"/>
    </xf>
    <xf numFmtId="0" fontId="1" fillId="0" borderId="3" xfId="0" applyFont="1" applyBorder="1" applyAlignment="1">
      <alignment horizontal="left" vertical="center"/>
    </xf>
    <xf numFmtId="0" fontId="1" fillId="3" borderId="0" xfId="0" applyFont="1" applyFill="1" applyBorder="1" applyAlignment="1" applyProtection="1">
      <alignment horizontal="left" vertical="center" wrapText="1"/>
      <protection locked="0" hidden="1"/>
    </xf>
    <xf numFmtId="0" fontId="1" fillId="3" borderId="6" xfId="0" applyFont="1" applyFill="1" applyBorder="1" applyAlignment="1" applyProtection="1">
      <alignment horizontal="left" vertical="center" wrapText="1"/>
      <protection locked="0" hidden="1"/>
    </xf>
    <xf numFmtId="0" fontId="1" fillId="3" borderId="0" xfId="0" applyFont="1" applyFill="1" applyAlignment="1" applyProtection="1">
      <alignment horizontal="left" vertical="center"/>
      <protection locked="0" hidden="1"/>
    </xf>
    <xf numFmtId="0" fontId="11" fillId="3" borderId="0" xfId="0" applyFont="1" applyFill="1" applyBorder="1" applyAlignment="1" applyProtection="1">
      <alignment horizontal="left" vertical="center"/>
      <protection locked="0" hidden="1"/>
    </xf>
    <xf numFmtId="0" fontId="2" fillId="0" borderId="0" xfId="0" applyFont="1" applyFill="1" applyBorder="1" applyAlignment="1">
      <alignment horizontal="right" vertical="center" indent="1"/>
    </xf>
    <xf numFmtId="0" fontId="2" fillId="0" borderId="0" xfId="0" applyFont="1" applyBorder="1" applyAlignment="1">
      <alignment horizontal="right" vertical="center" indent="1"/>
    </xf>
    <xf numFmtId="0" fontId="1" fillId="3" borderId="6" xfId="0" applyFont="1" applyFill="1" applyBorder="1" applyAlignment="1" applyProtection="1">
      <alignment horizontal="left" vertical="center"/>
      <protection locked="0" hidden="1"/>
    </xf>
    <xf numFmtId="0" fontId="1" fillId="3" borderId="7" xfId="0" applyFont="1" applyFill="1" applyBorder="1" applyAlignment="1" applyProtection="1">
      <alignment horizontal="left" vertical="center"/>
      <protection locked="0" hidden="1"/>
    </xf>
    <xf numFmtId="0" fontId="1" fillId="3" borderId="7" xfId="0" applyFont="1" applyFill="1" applyBorder="1" applyAlignment="1" applyProtection="1">
      <alignment horizontal="center" vertical="center"/>
      <protection locked="0" hidden="1"/>
    </xf>
    <xf numFmtId="0" fontId="21" fillId="3" borderId="9" xfId="0" applyFont="1" applyFill="1" applyBorder="1" applyAlignment="1" applyProtection="1">
      <alignment horizontal="center" vertical="center"/>
      <protection locked="0" hidden="1"/>
    </xf>
    <xf numFmtId="0" fontId="15" fillId="0" borderId="0" xfId="0" applyFont="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3" borderId="0" xfId="0" applyFont="1" applyFill="1" applyAlignment="1" applyProtection="1">
      <alignment horizontal="center" vertical="center"/>
      <protection locked="0"/>
    </xf>
    <xf numFmtId="0" fontId="4" fillId="0" borderId="0" xfId="0" applyFont="1" applyAlignment="1">
      <alignment horizontal="center" vertical="center"/>
    </xf>
    <xf numFmtId="0" fontId="2" fillId="10" borderId="2" xfId="0" applyFont="1" applyFill="1" applyBorder="1" applyAlignment="1">
      <alignment horizontal="center" vertical="center" textRotation="90"/>
    </xf>
    <xf numFmtId="0" fontId="2" fillId="10" borderId="0" xfId="0" applyFont="1" applyFill="1" applyBorder="1" applyAlignment="1">
      <alignment horizontal="center" vertical="center" textRotation="90"/>
    </xf>
    <xf numFmtId="0" fontId="29" fillId="0" borderId="0" xfId="0" applyFont="1" applyAlignment="1">
      <alignment horizontal="left" vertical="center"/>
    </xf>
    <xf numFmtId="0" fontId="1" fillId="0" borderId="0" xfId="0" applyFont="1" applyBorder="1" applyAlignment="1">
      <alignment horizontal="right" vertical="center"/>
    </xf>
    <xf numFmtId="0" fontId="1" fillId="0" borderId="0" xfId="0" applyFont="1" applyFill="1" applyBorder="1" applyAlignment="1">
      <alignment horizontal="left" vertical="center"/>
    </xf>
    <xf numFmtId="0" fontId="1" fillId="3" borderId="0" xfId="0" applyFont="1" applyFill="1" applyBorder="1" applyAlignment="1" applyProtection="1">
      <alignment horizontal="left" vertical="center"/>
      <protection locked="0"/>
    </xf>
    <xf numFmtId="0" fontId="2" fillId="0" borderId="0" xfId="0" applyFont="1" applyBorder="1" applyAlignment="1">
      <alignment horizontal="center" vertical="center"/>
    </xf>
    <xf numFmtId="0" fontId="2" fillId="7" borderId="33" xfId="0" applyFont="1" applyFill="1" applyBorder="1" applyAlignment="1">
      <alignment horizontal="center" vertical="center" textRotation="90"/>
    </xf>
    <xf numFmtId="0" fontId="2" fillId="7" borderId="10" xfId="0" applyFont="1" applyFill="1" applyBorder="1" applyAlignment="1">
      <alignment horizontal="center" vertical="center" textRotation="90"/>
    </xf>
    <xf numFmtId="0" fontId="2" fillId="7" borderId="34" xfId="0" applyFont="1" applyFill="1" applyBorder="1" applyAlignment="1">
      <alignment horizontal="center" vertical="center" textRotation="90"/>
    </xf>
    <xf numFmtId="0" fontId="1" fillId="0" borderId="0" xfId="0" applyFont="1" applyFill="1" applyAlignment="1">
      <alignment horizontal="right" vertical="center"/>
    </xf>
    <xf numFmtId="0" fontId="24" fillId="0" borderId="0" xfId="0" applyFont="1" applyBorder="1" applyAlignment="1">
      <alignment horizontal="center" vertical="center"/>
    </xf>
    <xf numFmtId="0" fontId="12" fillId="0" borderId="0" xfId="0" applyFont="1" applyFill="1" applyBorder="1" applyAlignment="1">
      <alignment horizontal="right" vertical="center"/>
    </xf>
    <xf numFmtId="0" fontId="1" fillId="3" borderId="0" xfId="0" applyFont="1" applyFill="1" applyBorder="1" applyAlignment="1" applyProtection="1">
      <alignment horizontal="left" vertical="top" wrapText="1"/>
      <protection locked="0"/>
    </xf>
    <xf numFmtId="0" fontId="2" fillId="11" borderId="33" xfId="0" applyFont="1" applyFill="1" applyBorder="1" applyAlignment="1">
      <alignment horizontal="center" vertical="center" textRotation="90"/>
    </xf>
    <xf numFmtId="0" fontId="2" fillId="11" borderId="10" xfId="0" applyFont="1" applyFill="1" applyBorder="1" applyAlignment="1">
      <alignment horizontal="center" vertical="center" textRotation="90"/>
    </xf>
    <xf numFmtId="0" fontId="2" fillId="11" borderId="34" xfId="0" applyFont="1" applyFill="1" applyBorder="1" applyAlignment="1">
      <alignment horizontal="center" vertical="center" textRotation="90"/>
    </xf>
    <xf numFmtId="0" fontId="2" fillId="12" borderId="33" xfId="0" applyFont="1" applyFill="1" applyBorder="1" applyAlignment="1">
      <alignment horizontal="center" vertical="center" textRotation="90"/>
    </xf>
    <xf numFmtId="0" fontId="2" fillId="12" borderId="10" xfId="0" applyFont="1" applyFill="1" applyBorder="1" applyAlignment="1">
      <alignment horizontal="center" vertical="center" textRotation="90"/>
    </xf>
    <xf numFmtId="0" fontId="2" fillId="12" borderId="34" xfId="0" applyFont="1" applyFill="1" applyBorder="1" applyAlignment="1">
      <alignment horizontal="center" vertical="center" textRotation="90"/>
    </xf>
    <xf numFmtId="0" fontId="1" fillId="0" borderId="0" xfId="0" applyFont="1" applyFill="1" applyBorder="1" applyAlignment="1" applyProtection="1">
      <alignment horizontal="center" vertical="top"/>
    </xf>
    <xf numFmtId="0" fontId="30" fillId="0" borderId="0" xfId="0" applyFont="1" applyBorder="1" applyAlignment="1">
      <alignment horizontal="center"/>
    </xf>
    <xf numFmtId="0" fontId="33" fillId="0" borderId="0" xfId="0" applyFont="1" applyBorder="1" applyAlignment="1">
      <alignment horizontal="center" vertical="center"/>
    </xf>
  </cellXfs>
  <cellStyles count="2">
    <cellStyle name="Normal" xfId="0" builtinId="0"/>
    <cellStyle name="Pourcentage" xfId="1" builtinId="5"/>
  </cellStyles>
  <dxfs count="62">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S$3"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40</xdr:row>
          <xdr:rowOff>95250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40</xdr:row>
          <xdr:rowOff>95250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40</xdr:row>
          <xdr:rowOff>95250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0</xdr:colOff>
          <xdr:row>40</xdr:row>
          <xdr:rowOff>95250</xdr:rowOff>
        </xdr:to>
        <xdr:sp macro="" textlink="">
          <xdr:nvSpPr>
            <xdr:cNvPr id="4549" name="Check Box 453" hidden="1">
              <a:extLst>
                <a:ext uri="{63B3BB69-23CF-44E3-9099-C40C66FF867C}">
                  <a14:compatExt spid="_x0000_s4549"/>
                </a:ext>
                <a:ext uri="{FF2B5EF4-FFF2-40B4-BE49-F238E27FC236}">
                  <a16:creationId xmlns:a16="http://schemas.microsoft.com/office/drawing/2014/main" id="{00000000-0008-0000-00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0</xdr:colOff>
          <xdr:row>40</xdr:row>
          <xdr:rowOff>95250</xdr:rowOff>
        </xdr:to>
        <xdr:sp macro="" textlink="">
          <xdr:nvSpPr>
            <xdr:cNvPr id="4551" name="Check Box 455" hidden="1">
              <a:extLst>
                <a:ext uri="{63B3BB69-23CF-44E3-9099-C40C66FF867C}">
                  <a14:compatExt spid="_x0000_s4551"/>
                </a:ext>
                <a:ext uri="{FF2B5EF4-FFF2-40B4-BE49-F238E27FC236}">
                  <a16:creationId xmlns:a16="http://schemas.microsoft.com/office/drawing/2014/main" id="{00000000-0008-0000-00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552" name="Check Box 456" hidden="1">
              <a:extLst>
                <a:ext uri="{63B3BB69-23CF-44E3-9099-C40C66FF867C}">
                  <a14:compatExt spid="_x0000_s4552"/>
                </a:ext>
                <a:ext uri="{FF2B5EF4-FFF2-40B4-BE49-F238E27FC236}">
                  <a16:creationId xmlns:a16="http://schemas.microsoft.com/office/drawing/2014/main" id="{00000000-0008-0000-00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553" name="Check Box 457" hidden="1">
              <a:extLst>
                <a:ext uri="{63B3BB69-23CF-44E3-9099-C40C66FF867C}">
                  <a14:compatExt spid="_x0000_s4553"/>
                </a:ext>
                <a:ext uri="{FF2B5EF4-FFF2-40B4-BE49-F238E27FC236}">
                  <a16:creationId xmlns:a16="http://schemas.microsoft.com/office/drawing/2014/main" id="{00000000-0008-0000-00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0</xdr:colOff>
          <xdr:row>40</xdr:row>
          <xdr:rowOff>95250</xdr:rowOff>
        </xdr:to>
        <xdr:sp macro="" textlink="">
          <xdr:nvSpPr>
            <xdr:cNvPr id="4555" name="Check Box 459" hidden="1">
              <a:extLst>
                <a:ext uri="{63B3BB69-23CF-44E3-9099-C40C66FF867C}">
                  <a14:compatExt spid="_x0000_s4555"/>
                </a:ext>
                <a:ext uri="{FF2B5EF4-FFF2-40B4-BE49-F238E27FC236}">
                  <a16:creationId xmlns:a16="http://schemas.microsoft.com/office/drawing/2014/main" id="{00000000-0008-0000-00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57" name="Check Box 461" hidden="1">
              <a:extLst>
                <a:ext uri="{63B3BB69-23CF-44E3-9099-C40C66FF867C}">
                  <a14:compatExt spid="_x0000_s4557"/>
                </a:ext>
                <a:ext uri="{FF2B5EF4-FFF2-40B4-BE49-F238E27FC236}">
                  <a16:creationId xmlns:a16="http://schemas.microsoft.com/office/drawing/2014/main" id="{00000000-0008-0000-00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58" name="Check Box 462" hidden="1">
              <a:extLst>
                <a:ext uri="{63B3BB69-23CF-44E3-9099-C40C66FF867C}">
                  <a14:compatExt spid="_x0000_s4558"/>
                </a:ext>
                <a:ext uri="{FF2B5EF4-FFF2-40B4-BE49-F238E27FC236}">
                  <a16:creationId xmlns:a16="http://schemas.microsoft.com/office/drawing/2014/main" id="{00000000-0008-0000-00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59" name="Check Box 463" hidden="1">
              <a:extLst>
                <a:ext uri="{63B3BB69-23CF-44E3-9099-C40C66FF867C}">
                  <a14:compatExt spid="_x0000_s4559"/>
                </a:ext>
                <a:ext uri="{FF2B5EF4-FFF2-40B4-BE49-F238E27FC236}">
                  <a16:creationId xmlns:a16="http://schemas.microsoft.com/office/drawing/2014/main" id="{00000000-0008-0000-00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0" name="Check Box 464" hidden="1">
              <a:extLst>
                <a:ext uri="{63B3BB69-23CF-44E3-9099-C40C66FF867C}">
                  <a14:compatExt spid="_x0000_s4560"/>
                </a:ext>
                <a:ext uri="{FF2B5EF4-FFF2-40B4-BE49-F238E27FC236}">
                  <a16:creationId xmlns:a16="http://schemas.microsoft.com/office/drawing/2014/main" id="{00000000-0008-0000-00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1" name="Check Box 465" hidden="1">
              <a:extLst>
                <a:ext uri="{63B3BB69-23CF-44E3-9099-C40C66FF867C}">
                  <a14:compatExt spid="_x0000_s4561"/>
                </a:ext>
                <a:ext uri="{FF2B5EF4-FFF2-40B4-BE49-F238E27FC236}">
                  <a16:creationId xmlns:a16="http://schemas.microsoft.com/office/drawing/2014/main" id="{00000000-0008-0000-00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2" name="Check Box 466" hidden="1">
              <a:extLst>
                <a:ext uri="{63B3BB69-23CF-44E3-9099-C40C66FF867C}">
                  <a14:compatExt spid="_x0000_s4562"/>
                </a:ext>
                <a:ext uri="{FF2B5EF4-FFF2-40B4-BE49-F238E27FC236}">
                  <a16:creationId xmlns:a16="http://schemas.microsoft.com/office/drawing/2014/main" id="{00000000-0008-0000-00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0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0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38</xdr:row>
          <xdr:rowOff>0</xdr:rowOff>
        </xdr:from>
        <xdr:to>
          <xdr:col>7</xdr:col>
          <xdr:colOff>19050</xdr:colOff>
          <xdr:row>40</xdr:row>
          <xdr:rowOff>95250</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38</xdr:row>
          <xdr:rowOff>0</xdr:rowOff>
        </xdr:from>
        <xdr:to>
          <xdr:col>7</xdr:col>
          <xdr:colOff>19050</xdr:colOff>
          <xdr:row>40</xdr:row>
          <xdr:rowOff>95250</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38</xdr:row>
          <xdr:rowOff>0</xdr:rowOff>
        </xdr:from>
        <xdr:to>
          <xdr:col>7</xdr:col>
          <xdr:colOff>19050</xdr:colOff>
          <xdr:row>40</xdr:row>
          <xdr:rowOff>95250</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38</xdr:row>
          <xdr:rowOff>0</xdr:rowOff>
        </xdr:from>
        <xdr:to>
          <xdr:col>7</xdr:col>
          <xdr:colOff>38100</xdr:colOff>
          <xdr:row>40</xdr:row>
          <xdr:rowOff>95250</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0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38</xdr:row>
          <xdr:rowOff>0</xdr:rowOff>
        </xdr:from>
        <xdr:to>
          <xdr:col>7</xdr:col>
          <xdr:colOff>38100</xdr:colOff>
          <xdr:row>38</xdr:row>
          <xdr:rowOff>0</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0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0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0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0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0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0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0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0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0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0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0" name="Check Box 494" hidden="1">
              <a:extLst>
                <a:ext uri="{63B3BB69-23CF-44E3-9099-C40C66FF867C}">
                  <a14:compatExt spid="_x0000_s4590"/>
                </a:ext>
                <a:ext uri="{FF2B5EF4-FFF2-40B4-BE49-F238E27FC236}">
                  <a16:creationId xmlns:a16="http://schemas.microsoft.com/office/drawing/2014/main" id="{00000000-0008-0000-00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1" name="Check Box 495" hidden="1">
              <a:extLst>
                <a:ext uri="{63B3BB69-23CF-44E3-9099-C40C66FF867C}">
                  <a14:compatExt spid="_x0000_s4591"/>
                </a:ext>
                <a:ext uri="{FF2B5EF4-FFF2-40B4-BE49-F238E27FC236}">
                  <a16:creationId xmlns:a16="http://schemas.microsoft.com/office/drawing/2014/main" id="{00000000-0008-0000-00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2" name="Check Box 496" hidden="1">
              <a:extLst>
                <a:ext uri="{63B3BB69-23CF-44E3-9099-C40C66FF867C}">
                  <a14:compatExt spid="_x0000_s4592"/>
                </a:ext>
                <a:ext uri="{FF2B5EF4-FFF2-40B4-BE49-F238E27FC236}">
                  <a16:creationId xmlns:a16="http://schemas.microsoft.com/office/drawing/2014/main" id="{00000000-0008-0000-00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3" name="Check Box 497" hidden="1">
              <a:extLst>
                <a:ext uri="{63B3BB69-23CF-44E3-9099-C40C66FF867C}">
                  <a14:compatExt spid="_x0000_s4593"/>
                </a:ext>
                <a:ext uri="{FF2B5EF4-FFF2-40B4-BE49-F238E27FC236}">
                  <a16:creationId xmlns:a16="http://schemas.microsoft.com/office/drawing/2014/main" id="{00000000-0008-0000-00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4" name="Check Box 498" hidden="1">
              <a:extLst>
                <a:ext uri="{63B3BB69-23CF-44E3-9099-C40C66FF867C}">
                  <a14:compatExt spid="_x0000_s4594"/>
                </a:ext>
                <a:ext uri="{FF2B5EF4-FFF2-40B4-BE49-F238E27FC236}">
                  <a16:creationId xmlns:a16="http://schemas.microsoft.com/office/drawing/2014/main" id="{00000000-0008-0000-00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5" name="Check Box 499" hidden="1">
              <a:extLst>
                <a:ext uri="{63B3BB69-23CF-44E3-9099-C40C66FF867C}">
                  <a14:compatExt spid="_x0000_s4595"/>
                </a:ext>
                <a:ext uri="{FF2B5EF4-FFF2-40B4-BE49-F238E27FC236}">
                  <a16:creationId xmlns:a16="http://schemas.microsoft.com/office/drawing/2014/main" id="{00000000-0008-0000-00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6" name="Check Box 500" hidden="1">
              <a:extLst>
                <a:ext uri="{63B3BB69-23CF-44E3-9099-C40C66FF867C}">
                  <a14:compatExt spid="_x0000_s4596"/>
                </a:ext>
                <a:ext uri="{FF2B5EF4-FFF2-40B4-BE49-F238E27FC236}">
                  <a16:creationId xmlns:a16="http://schemas.microsoft.com/office/drawing/2014/main" id="{00000000-0008-0000-00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7" name="Check Box 501" hidden="1">
              <a:extLst>
                <a:ext uri="{63B3BB69-23CF-44E3-9099-C40C66FF867C}">
                  <a14:compatExt spid="_x0000_s4597"/>
                </a:ext>
                <a:ext uri="{FF2B5EF4-FFF2-40B4-BE49-F238E27FC236}">
                  <a16:creationId xmlns:a16="http://schemas.microsoft.com/office/drawing/2014/main" id="{00000000-0008-0000-00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8" name="Check Box 502" hidden="1">
              <a:extLst>
                <a:ext uri="{63B3BB69-23CF-44E3-9099-C40C66FF867C}">
                  <a14:compatExt spid="_x0000_s4598"/>
                </a:ext>
                <a:ext uri="{FF2B5EF4-FFF2-40B4-BE49-F238E27FC236}">
                  <a16:creationId xmlns:a16="http://schemas.microsoft.com/office/drawing/2014/main" id="{00000000-0008-0000-00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00000000-0008-0000-00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600" name="Check Box 504" hidden="1">
              <a:extLst>
                <a:ext uri="{63B3BB69-23CF-44E3-9099-C40C66FF867C}">
                  <a14:compatExt spid="_x0000_s4600"/>
                </a:ext>
                <a:ext uri="{FF2B5EF4-FFF2-40B4-BE49-F238E27FC236}">
                  <a16:creationId xmlns:a16="http://schemas.microsoft.com/office/drawing/2014/main" id="{00000000-0008-0000-00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1" name="Check Box 505" hidden="1">
              <a:extLst>
                <a:ext uri="{63B3BB69-23CF-44E3-9099-C40C66FF867C}">
                  <a14:compatExt spid="_x0000_s4601"/>
                </a:ext>
                <a:ext uri="{FF2B5EF4-FFF2-40B4-BE49-F238E27FC236}">
                  <a16:creationId xmlns:a16="http://schemas.microsoft.com/office/drawing/2014/main" id="{00000000-0008-0000-00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2" name="Check Box 506" hidden="1">
              <a:extLst>
                <a:ext uri="{63B3BB69-23CF-44E3-9099-C40C66FF867C}">
                  <a14:compatExt spid="_x0000_s4602"/>
                </a:ext>
                <a:ext uri="{FF2B5EF4-FFF2-40B4-BE49-F238E27FC236}">
                  <a16:creationId xmlns:a16="http://schemas.microsoft.com/office/drawing/2014/main" id="{00000000-0008-0000-00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3" name="Check Box 507" hidden="1">
              <a:extLst>
                <a:ext uri="{63B3BB69-23CF-44E3-9099-C40C66FF867C}">
                  <a14:compatExt spid="_x0000_s4603"/>
                </a:ext>
                <a:ext uri="{FF2B5EF4-FFF2-40B4-BE49-F238E27FC236}">
                  <a16:creationId xmlns:a16="http://schemas.microsoft.com/office/drawing/2014/main" id="{00000000-0008-0000-00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38</xdr:row>
          <xdr:rowOff>0</xdr:rowOff>
        </xdr:from>
        <xdr:to>
          <xdr:col>8</xdr:col>
          <xdr:colOff>38100</xdr:colOff>
          <xdr:row>40</xdr:row>
          <xdr:rowOff>95250</xdr:rowOff>
        </xdr:to>
        <xdr:sp macro="" textlink="">
          <xdr:nvSpPr>
            <xdr:cNvPr id="4604" name="Check Box 508" hidden="1">
              <a:extLst>
                <a:ext uri="{63B3BB69-23CF-44E3-9099-C40C66FF867C}">
                  <a14:compatExt spid="_x0000_s4604"/>
                </a:ext>
                <a:ext uri="{FF2B5EF4-FFF2-40B4-BE49-F238E27FC236}">
                  <a16:creationId xmlns:a16="http://schemas.microsoft.com/office/drawing/2014/main" id="{00000000-0008-0000-00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38</xdr:row>
          <xdr:rowOff>0</xdr:rowOff>
        </xdr:from>
        <xdr:to>
          <xdr:col>8</xdr:col>
          <xdr:colOff>38100</xdr:colOff>
          <xdr:row>38</xdr:row>
          <xdr:rowOff>0</xdr:rowOff>
        </xdr:to>
        <xdr:sp macro="" textlink="">
          <xdr:nvSpPr>
            <xdr:cNvPr id="4605" name="Check Box 509" hidden="1">
              <a:extLst>
                <a:ext uri="{63B3BB69-23CF-44E3-9099-C40C66FF867C}">
                  <a14:compatExt spid="_x0000_s4605"/>
                </a:ext>
                <a:ext uri="{FF2B5EF4-FFF2-40B4-BE49-F238E27FC236}">
                  <a16:creationId xmlns:a16="http://schemas.microsoft.com/office/drawing/2014/main" id="{00000000-0008-0000-00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6" name="Check Box 510" hidden="1">
              <a:extLst>
                <a:ext uri="{63B3BB69-23CF-44E3-9099-C40C66FF867C}">
                  <a14:compatExt spid="_x0000_s4606"/>
                </a:ext>
                <a:ext uri="{FF2B5EF4-FFF2-40B4-BE49-F238E27FC236}">
                  <a16:creationId xmlns:a16="http://schemas.microsoft.com/office/drawing/2014/main" id="{00000000-0008-0000-00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7" name="Check Box 511" hidden="1">
              <a:extLst>
                <a:ext uri="{63B3BB69-23CF-44E3-9099-C40C66FF867C}">
                  <a14:compatExt spid="_x0000_s4607"/>
                </a:ext>
                <a:ext uri="{FF2B5EF4-FFF2-40B4-BE49-F238E27FC236}">
                  <a16:creationId xmlns:a16="http://schemas.microsoft.com/office/drawing/2014/main" id="{00000000-0008-0000-00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8" name="Check Box 512" hidden="1">
              <a:extLst>
                <a:ext uri="{63B3BB69-23CF-44E3-9099-C40C66FF867C}">
                  <a14:compatExt spid="_x0000_s4608"/>
                </a:ext>
                <a:ext uri="{FF2B5EF4-FFF2-40B4-BE49-F238E27FC236}">
                  <a16:creationId xmlns:a16="http://schemas.microsoft.com/office/drawing/2014/main" id="{00000000-0008-0000-00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38</xdr:row>
          <xdr:rowOff>0</xdr:rowOff>
        </xdr:from>
        <xdr:to>
          <xdr:col>8</xdr:col>
          <xdr:colOff>38100</xdr:colOff>
          <xdr:row>40</xdr:row>
          <xdr:rowOff>95250</xdr:rowOff>
        </xdr:to>
        <xdr:sp macro="" textlink="">
          <xdr:nvSpPr>
            <xdr:cNvPr id="4609" name="Check Box 513" hidden="1">
              <a:extLst>
                <a:ext uri="{63B3BB69-23CF-44E3-9099-C40C66FF867C}">
                  <a14:compatExt spid="_x0000_s4609"/>
                </a:ext>
                <a:ext uri="{FF2B5EF4-FFF2-40B4-BE49-F238E27FC236}">
                  <a16:creationId xmlns:a16="http://schemas.microsoft.com/office/drawing/2014/main" id="{00000000-0008-0000-00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38</xdr:row>
          <xdr:rowOff>0</xdr:rowOff>
        </xdr:from>
        <xdr:to>
          <xdr:col>8</xdr:col>
          <xdr:colOff>38100</xdr:colOff>
          <xdr:row>38</xdr:row>
          <xdr:rowOff>0</xdr:rowOff>
        </xdr:to>
        <xdr:sp macro="" textlink="">
          <xdr:nvSpPr>
            <xdr:cNvPr id="4610" name="Check Box 514" hidden="1">
              <a:extLst>
                <a:ext uri="{63B3BB69-23CF-44E3-9099-C40C66FF867C}">
                  <a14:compatExt spid="_x0000_s4610"/>
                </a:ext>
                <a:ext uri="{FF2B5EF4-FFF2-40B4-BE49-F238E27FC236}">
                  <a16:creationId xmlns:a16="http://schemas.microsoft.com/office/drawing/2014/main" id="{00000000-0008-0000-00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12</xdr:row>
          <xdr:rowOff>0</xdr:rowOff>
        </xdr:from>
        <xdr:to>
          <xdr:col>6</xdr:col>
          <xdr:colOff>276225</xdr:colOff>
          <xdr:row>13</xdr:row>
          <xdr:rowOff>0</xdr:rowOff>
        </xdr:to>
        <xdr:sp macro="" textlink="">
          <xdr:nvSpPr>
            <xdr:cNvPr id="4708" name="Check Box 612" hidden="1">
              <a:extLst>
                <a:ext uri="{63B3BB69-23CF-44E3-9099-C40C66FF867C}">
                  <a14:compatExt spid="_x0000_s4708"/>
                </a:ext>
                <a:ext uri="{FF2B5EF4-FFF2-40B4-BE49-F238E27FC236}">
                  <a16:creationId xmlns:a16="http://schemas.microsoft.com/office/drawing/2014/main" id="{00000000-0008-0000-00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12</xdr:row>
          <xdr:rowOff>0</xdr:rowOff>
        </xdr:from>
        <xdr:to>
          <xdr:col>6</xdr:col>
          <xdr:colOff>76200</xdr:colOff>
          <xdr:row>13</xdr:row>
          <xdr:rowOff>0</xdr:rowOff>
        </xdr:to>
        <xdr:sp macro="" textlink="">
          <xdr:nvSpPr>
            <xdr:cNvPr id="4709" name="Check Box 613" hidden="1">
              <a:extLst>
                <a:ext uri="{63B3BB69-23CF-44E3-9099-C40C66FF867C}">
                  <a14:compatExt spid="_x0000_s4709"/>
                </a:ext>
                <a:ext uri="{FF2B5EF4-FFF2-40B4-BE49-F238E27FC236}">
                  <a16:creationId xmlns:a16="http://schemas.microsoft.com/office/drawing/2014/main" id="{00000000-0008-0000-00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13</xdr:row>
          <xdr:rowOff>0</xdr:rowOff>
        </xdr:from>
        <xdr:to>
          <xdr:col>6</xdr:col>
          <xdr:colOff>276225</xdr:colOff>
          <xdr:row>13</xdr:row>
          <xdr:rowOff>170793</xdr:rowOff>
        </xdr:to>
        <xdr:sp macro="" textlink="">
          <xdr:nvSpPr>
            <xdr:cNvPr id="4710" name="Check Box 614" hidden="1">
              <a:extLst>
                <a:ext uri="{63B3BB69-23CF-44E3-9099-C40C66FF867C}">
                  <a14:compatExt spid="_x0000_s4710"/>
                </a:ext>
                <a:ext uri="{FF2B5EF4-FFF2-40B4-BE49-F238E27FC236}">
                  <a16:creationId xmlns:a16="http://schemas.microsoft.com/office/drawing/2014/main" id="{00000000-0008-0000-00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13</xdr:row>
          <xdr:rowOff>0</xdr:rowOff>
        </xdr:from>
        <xdr:to>
          <xdr:col>6</xdr:col>
          <xdr:colOff>76200</xdr:colOff>
          <xdr:row>13</xdr:row>
          <xdr:rowOff>170793</xdr:rowOff>
        </xdr:to>
        <xdr:sp macro="" textlink="">
          <xdr:nvSpPr>
            <xdr:cNvPr id="4711" name="Check Box 615" hidden="1">
              <a:extLst>
                <a:ext uri="{63B3BB69-23CF-44E3-9099-C40C66FF867C}">
                  <a14:compatExt spid="_x0000_s4711"/>
                </a:ext>
                <a:ext uri="{FF2B5EF4-FFF2-40B4-BE49-F238E27FC236}">
                  <a16:creationId xmlns:a16="http://schemas.microsoft.com/office/drawing/2014/main" id="{00000000-0008-0000-00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12</xdr:row>
          <xdr:rowOff>0</xdr:rowOff>
        </xdr:from>
        <xdr:to>
          <xdr:col>12</xdr:col>
          <xdr:colOff>276225</xdr:colOff>
          <xdr:row>13</xdr:row>
          <xdr:rowOff>0</xdr:rowOff>
        </xdr:to>
        <xdr:sp macro="" textlink="">
          <xdr:nvSpPr>
            <xdr:cNvPr id="4712" name="Check Box 616" hidden="1">
              <a:extLst>
                <a:ext uri="{63B3BB69-23CF-44E3-9099-C40C66FF867C}">
                  <a14:compatExt spid="_x0000_s4712"/>
                </a:ext>
                <a:ext uri="{FF2B5EF4-FFF2-40B4-BE49-F238E27FC236}">
                  <a16:creationId xmlns:a16="http://schemas.microsoft.com/office/drawing/2014/main" id="{00000000-0008-0000-00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12</xdr:row>
          <xdr:rowOff>0</xdr:rowOff>
        </xdr:from>
        <xdr:to>
          <xdr:col>12</xdr:col>
          <xdr:colOff>66675</xdr:colOff>
          <xdr:row>13</xdr:row>
          <xdr:rowOff>0</xdr:rowOff>
        </xdr:to>
        <xdr:sp macro="" textlink="">
          <xdr:nvSpPr>
            <xdr:cNvPr id="4713" name="Check Box 617" hidden="1">
              <a:extLst>
                <a:ext uri="{63B3BB69-23CF-44E3-9099-C40C66FF867C}">
                  <a14:compatExt spid="_x0000_s4713"/>
                </a:ext>
                <a:ext uri="{FF2B5EF4-FFF2-40B4-BE49-F238E27FC236}">
                  <a16:creationId xmlns:a16="http://schemas.microsoft.com/office/drawing/2014/main" id="{00000000-0008-0000-00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13</xdr:row>
          <xdr:rowOff>0</xdr:rowOff>
        </xdr:from>
        <xdr:to>
          <xdr:col>12</xdr:col>
          <xdr:colOff>266700</xdr:colOff>
          <xdr:row>13</xdr:row>
          <xdr:rowOff>170793</xdr:rowOff>
        </xdr:to>
        <xdr:sp macro="" textlink="">
          <xdr:nvSpPr>
            <xdr:cNvPr id="4716" name="Check Box 620" hidden="1">
              <a:extLst>
                <a:ext uri="{63B3BB69-23CF-44E3-9099-C40C66FF867C}">
                  <a14:compatExt spid="_x0000_s4716"/>
                </a:ext>
                <a:ext uri="{FF2B5EF4-FFF2-40B4-BE49-F238E27FC236}">
                  <a16:creationId xmlns:a16="http://schemas.microsoft.com/office/drawing/2014/main" id="{00000000-0008-0000-0000-00006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38</xdr:row>
          <xdr:rowOff>0</xdr:rowOff>
        </xdr:from>
        <xdr:to>
          <xdr:col>7</xdr:col>
          <xdr:colOff>38100</xdr:colOff>
          <xdr:row>38</xdr:row>
          <xdr:rowOff>0</xdr:rowOff>
        </xdr:to>
        <xdr:sp macro="" textlink="">
          <xdr:nvSpPr>
            <xdr:cNvPr id="4735" name="Check Box 639" hidden="1">
              <a:extLst>
                <a:ext uri="{63B3BB69-23CF-44E3-9099-C40C66FF867C}">
                  <a14:compatExt spid="_x0000_s4735"/>
                </a:ext>
                <a:ext uri="{FF2B5EF4-FFF2-40B4-BE49-F238E27FC236}">
                  <a16:creationId xmlns:a16="http://schemas.microsoft.com/office/drawing/2014/main" id="{00000000-0008-0000-00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38</xdr:row>
          <xdr:rowOff>0</xdr:rowOff>
        </xdr:from>
        <xdr:to>
          <xdr:col>7</xdr:col>
          <xdr:colOff>38100</xdr:colOff>
          <xdr:row>38</xdr:row>
          <xdr:rowOff>0</xdr:rowOff>
        </xdr:to>
        <xdr:sp macro="" textlink="">
          <xdr:nvSpPr>
            <xdr:cNvPr id="4736" name="Check Box 640" hidden="1">
              <a:extLst>
                <a:ext uri="{63B3BB69-23CF-44E3-9099-C40C66FF867C}">
                  <a14:compatExt spid="_x0000_s4736"/>
                </a:ext>
                <a:ext uri="{FF2B5EF4-FFF2-40B4-BE49-F238E27FC236}">
                  <a16:creationId xmlns:a16="http://schemas.microsoft.com/office/drawing/2014/main" id="{00000000-0008-0000-0000-00008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13</xdr:row>
          <xdr:rowOff>0</xdr:rowOff>
        </xdr:from>
        <xdr:to>
          <xdr:col>12</xdr:col>
          <xdr:colOff>276225</xdr:colOff>
          <xdr:row>13</xdr:row>
          <xdr:rowOff>170793</xdr:rowOff>
        </xdr:to>
        <xdr:sp macro="" textlink="">
          <xdr:nvSpPr>
            <xdr:cNvPr id="4776" name="Check Box 680" hidden="1">
              <a:extLst>
                <a:ext uri="{63B3BB69-23CF-44E3-9099-C40C66FF867C}">
                  <a14:compatExt spid="_x0000_s4776"/>
                </a:ext>
                <a:ext uri="{FF2B5EF4-FFF2-40B4-BE49-F238E27FC236}">
                  <a16:creationId xmlns:a16="http://schemas.microsoft.com/office/drawing/2014/main" id="{00000000-0008-0000-0000-0000A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13</xdr:row>
          <xdr:rowOff>0</xdr:rowOff>
        </xdr:from>
        <xdr:to>
          <xdr:col>12</xdr:col>
          <xdr:colOff>66675</xdr:colOff>
          <xdr:row>13</xdr:row>
          <xdr:rowOff>170793</xdr:rowOff>
        </xdr:to>
        <xdr:sp macro="" textlink="">
          <xdr:nvSpPr>
            <xdr:cNvPr id="4777" name="Check Box 681" hidden="1">
              <a:extLst>
                <a:ext uri="{63B3BB69-23CF-44E3-9099-C40C66FF867C}">
                  <a14:compatExt spid="_x0000_s4777"/>
                </a:ext>
                <a:ext uri="{FF2B5EF4-FFF2-40B4-BE49-F238E27FC236}">
                  <a16:creationId xmlns:a16="http://schemas.microsoft.com/office/drawing/2014/main" id="{00000000-0008-0000-0000-0000A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65943</xdr:colOff>
      <xdr:row>2</xdr:row>
      <xdr:rowOff>29308</xdr:rowOff>
    </xdr:from>
    <xdr:to>
      <xdr:col>4</xdr:col>
      <xdr:colOff>87924</xdr:colOff>
      <xdr:row>6</xdr:row>
      <xdr:rowOff>95251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08" y="249116"/>
          <a:ext cx="498231" cy="622789"/>
        </a:xfrm>
        <a:prstGeom prst="rect">
          <a:avLst/>
        </a:prstGeom>
      </xdr:spPr>
    </xdr:pic>
    <xdr:clientData/>
  </xdr:twoCellAnchor>
  <xdr:twoCellAnchor editAs="oneCell">
    <xdr:from>
      <xdr:col>0</xdr:col>
      <xdr:colOff>146541</xdr:colOff>
      <xdr:row>139</xdr:row>
      <xdr:rowOff>87924</xdr:rowOff>
    </xdr:from>
    <xdr:to>
      <xdr:col>4</xdr:col>
      <xdr:colOff>73272</xdr:colOff>
      <xdr:row>142</xdr:row>
      <xdr:rowOff>144627</xdr:rowOff>
    </xdr:to>
    <xdr:pic>
      <xdr:nvPicPr>
        <xdr:cNvPr id="6" name="Graphique 5" descr="Mille">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6541" y="16983809"/>
          <a:ext cx="556846" cy="562260"/>
        </a:xfrm>
        <a:prstGeom prst="rect">
          <a:avLst/>
        </a:prstGeom>
      </xdr:spPr>
    </xdr:pic>
    <xdr:clientData/>
  </xdr:twoCellAnchor>
  <xdr:twoCellAnchor editAs="oneCell">
    <xdr:from>
      <xdr:col>0</xdr:col>
      <xdr:colOff>0</xdr:colOff>
      <xdr:row>157</xdr:row>
      <xdr:rowOff>0</xdr:rowOff>
    </xdr:from>
    <xdr:to>
      <xdr:col>4</xdr:col>
      <xdr:colOff>139211</xdr:colOff>
      <xdr:row>161</xdr:row>
      <xdr:rowOff>100665</xdr:rowOff>
    </xdr:to>
    <xdr:pic>
      <xdr:nvPicPr>
        <xdr:cNvPr id="8" name="Graphique 7" descr="Liste de vérification (droite à gauch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0" y="17386789"/>
          <a:ext cx="769326" cy="769326"/>
        </a:xfrm>
        <a:prstGeom prst="rect">
          <a:avLst/>
        </a:prstGeom>
      </xdr:spPr>
    </xdr:pic>
    <xdr:clientData/>
  </xdr:twoCellAnchor>
  <xdr:oneCellAnchor>
    <xdr:from>
      <xdr:col>1</xdr:col>
      <xdr:colOff>25552</xdr:colOff>
      <xdr:row>151</xdr:row>
      <xdr:rowOff>108169</xdr:rowOff>
    </xdr:from>
    <xdr:ext cx="499445" cy="484300"/>
    <xdr:pic>
      <xdr:nvPicPr>
        <xdr:cNvPr id="132" name="Graphique 131" descr="Sous-titres">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79417" y="18689246"/>
          <a:ext cx="499445" cy="484300"/>
        </a:xfrm>
        <a:prstGeom prst="rect">
          <a:avLst/>
        </a:prstGeom>
      </xdr:spPr>
    </xdr:pic>
    <xdr:clientData/>
  </xdr:oneCellAnchor>
  <xdr:twoCellAnchor editAs="oneCell">
    <xdr:from>
      <xdr:col>2</xdr:col>
      <xdr:colOff>45983</xdr:colOff>
      <xdr:row>15</xdr:row>
      <xdr:rowOff>19708</xdr:rowOff>
    </xdr:from>
    <xdr:to>
      <xdr:col>7</xdr:col>
      <xdr:colOff>78828</xdr:colOff>
      <xdr:row>16</xdr:row>
      <xdr:rowOff>5479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8"/>
        <a:stretch>
          <a:fillRect/>
        </a:stretch>
      </xdr:blipFill>
      <xdr:spPr>
        <a:xfrm>
          <a:off x="348155" y="2082363"/>
          <a:ext cx="1937845" cy="1171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V184"/>
  <sheetViews>
    <sheetView showGridLines="0" tabSelected="1" view="pageBreakPreview" zoomScale="145" zoomScaleNormal="130" zoomScaleSheetLayoutView="145" workbookViewId="0">
      <selection activeCell="N7" sqref="N7:P7"/>
    </sheetView>
  </sheetViews>
  <sheetFormatPr baseColWidth="10" defaultRowHeight="13.5" customHeight="1" x14ac:dyDescent="0.25"/>
  <cols>
    <col min="1" max="2" width="2.28515625" style="1" customWidth="1"/>
    <col min="3" max="3" width="2.85546875" style="1" customWidth="1"/>
    <col min="4" max="4" width="2" style="1" customWidth="1"/>
    <col min="5" max="5" width="2.28515625" style="1" customWidth="1"/>
    <col min="6" max="6" width="11.42578125" style="1"/>
    <col min="7" max="9" width="10" style="1" customWidth="1"/>
    <col min="10" max="10" width="2" style="1" customWidth="1"/>
    <col min="11" max="11" width="2.28515625" style="1" customWidth="1"/>
    <col min="12" max="14" width="10" style="1" customWidth="1"/>
    <col min="15" max="15" width="7.85546875" style="1" customWidth="1"/>
    <col min="16" max="16" width="2.140625" style="1" customWidth="1"/>
    <col min="17" max="17" width="1.42578125" style="1" customWidth="1"/>
    <col min="18" max="18" width="2.28515625" style="1" customWidth="1"/>
    <col min="19" max="19" width="11.42578125" style="1" hidden="1" customWidth="1"/>
    <col min="20" max="20" width="2.5703125" style="1" customWidth="1"/>
    <col min="21" max="16384" width="11.42578125" style="1"/>
  </cols>
  <sheetData>
    <row r="1" spans="2:20" ht="13.5" customHeight="1" thickBot="1" x14ac:dyDescent="0.2">
      <c r="B1" s="240" t="s">
        <v>283</v>
      </c>
      <c r="C1" s="240"/>
      <c r="D1" s="240"/>
      <c r="E1" s="240"/>
      <c r="F1" s="240"/>
      <c r="G1" s="240"/>
    </row>
    <row r="2" spans="2:20" ht="3.75" customHeight="1" x14ac:dyDescent="0.15">
      <c r="B2" s="125"/>
      <c r="C2" s="128"/>
      <c r="D2" s="34"/>
      <c r="E2" s="34"/>
      <c r="F2" s="10"/>
      <c r="G2" s="10"/>
      <c r="H2" s="10"/>
      <c r="I2" s="10"/>
      <c r="J2" s="10"/>
      <c r="K2" s="10"/>
      <c r="L2" s="10"/>
      <c r="M2" s="10"/>
      <c r="N2" s="10"/>
      <c r="O2" s="10"/>
      <c r="P2" s="10"/>
      <c r="Q2" s="11"/>
    </row>
    <row r="3" spans="2:20" ht="13.5" customHeight="1" x14ac:dyDescent="0.15">
      <c r="B3" s="126"/>
      <c r="C3" s="129"/>
      <c r="D3" s="35"/>
      <c r="E3" s="35"/>
      <c r="F3" s="29" t="s">
        <v>6</v>
      </c>
      <c r="G3" s="170"/>
      <c r="H3" s="29" t="s">
        <v>5</v>
      </c>
      <c r="I3" s="279"/>
      <c r="J3" s="279"/>
      <c r="K3" s="279"/>
      <c r="L3" s="279"/>
      <c r="M3" s="279"/>
      <c r="N3" s="279"/>
      <c r="O3" s="279"/>
      <c r="P3" s="279"/>
      <c r="Q3" s="4"/>
      <c r="S3" s="194" t="b">
        <v>0</v>
      </c>
    </row>
    <row r="4" spans="2:20" ht="13.5" customHeight="1" x14ac:dyDescent="0.15">
      <c r="B4" s="126"/>
      <c r="C4" s="129"/>
      <c r="D4" s="35"/>
      <c r="E4" s="35"/>
      <c r="H4" s="3"/>
      <c r="I4" s="280"/>
      <c r="J4" s="280"/>
      <c r="K4" s="280"/>
      <c r="L4" s="280"/>
      <c r="M4" s="280"/>
      <c r="N4" s="280"/>
      <c r="O4" s="280"/>
      <c r="P4" s="280"/>
      <c r="Q4" s="4"/>
    </row>
    <row r="5" spans="2:20" ht="3.75" customHeight="1" x14ac:dyDescent="0.15">
      <c r="B5" s="126"/>
      <c r="C5" s="129"/>
      <c r="D5" s="35"/>
      <c r="E5" s="35"/>
      <c r="F5" s="2"/>
      <c r="G5" s="2"/>
      <c r="H5" s="2"/>
      <c r="I5" s="2"/>
      <c r="J5" s="2"/>
      <c r="K5" s="2"/>
      <c r="L5" s="2"/>
      <c r="M5" s="2"/>
      <c r="N5" s="2"/>
      <c r="O5" s="2"/>
      <c r="P5" s="16"/>
      <c r="Q5" s="4"/>
    </row>
    <row r="6" spans="2:20" ht="13.5" customHeight="1" x14ac:dyDescent="0.15">
      <c r="B6" s="126"/>
      <c r="C6" s="129"/>
      <c r="D6" s="35"/>
      <c r="E6" s="35"/>
      <c r="F6" s="20" t="s">
        <v>3</v>
      </c>
      <c r="G6" s="285"/>
      <c r="H6" s="285"/>
      <c r="I6" s="285"/>
      <c r="J6" s="285"/>
      <c r="K6" s="285"/>
      <c r="L6" s="284" t="s">
        <v>7</v>
      </c>
      <c r="M6" s="284"/>
      <c r="N6" s="272"/>
      <c r="O6" s="272"/>
      <c r="P6" s="272"/>
      <c r="Q6" s="4"/>
    </row>
    <row r="7" spans="2:20" ht="13.5" customHeight="1" x14ac:dyDescent="0.15">
      <c r="B7" s="126"/>
      <c r="C7" s="129"/>
      <c r="D7" s="35"/>
      <c r="E7" s="35"/>
      <c r="F7" s="20" t="s">
        <v>4</v>
      </c>
      <c r="G7" s="286"/>
      <c r="H7" s="286"/>
      <c r="I7" s="286"/>
      <c r="J7" s="286"/>
      <c r="K7" s="286"/>
      <c r="L7" s="284" t="s">
        <v>48</v>
      </c>
      <c r="M7" s="284"/>
      <c r="N7" s="287"/>
      <c r="O7" s="287"/>
      <c r="P7" s="287"/>
      <c r="Q7" s="4"/>
    </row>
    <row r="8" spans="2:20" ht="13.5" customHeight="1" x14ac:dyDescent="0.15">
      <c r="B8" s="126"/>
      <c r="C8" s="129"/>
      <c r="D8" s="35"/>
      <c r="E8" s="35"/>
      <c r="F8" s="20" t="s">
        <v>49</v>
      </c>
      <c r="G8" s="285"/>
      <c r="H8" s="285"/>
      <c r="I8" s="285"/>
      <c r="J8" s="285"/>
      <c r="K8" s="285"/>
      <c r="L8" s="284" t="s">
        <v>8</v>
      </c>
      <c r="M8" s="284"/>
      <c r="N8" s="287"/>
      <c r="O8" s="287"/>
      <c r="P8" s="287"/>
      <c r="Q8" s="4"/>
    </row>
    <row r="9" spans="2:20" ht="3.75" customHeight="1" x14ac:dyDescent="0.15">
      <c r="B9" s="126"/>
      <c r="C9" s="129"/>
      <c r="D9" s="35"/>
      <c r="E9" s="35"/>
      <c r="F9" s="2"/>
      <c r="G9" s="2"/>
      <c r="H9" s="2"/>
      <c r="I9" s="2"/>
      <c r="J9" s="2"/>
      <c r="K9" s="2"/>
      <c r="L9" s="2"/>
      <c r="M9" s="2"/>
      <c r="N9" s="2"/>
      <c r="O9" s="2"/>
      <c r="P9" s="2"/>
      <c r="Q9" s="4"/>
    </row>
    <row r="10" spans="2:20" ht="13.5" customHeight="1" x14ac:dyDescent="0.15">
      <c r="B10" s="126"/>
      <c r="C10" s="129"/>
      <c r="D10" s="35"/>
      <c r="E10" s="35"/>
      <c r="F10" s="44" t="s">
        <v>24</v>
      </c>
      <c r="G10" s="281"/>
      <c r="H10" s="281"/>
      <c r="I10" s="281"/>
      <c r="J10" s="39"/>
      <c r="K10" s="39"/>
      <c r="L10" s="283" t="s">
        <v>0</v>
      </c>
      <c r="M10" s="283"/>
      <c r="N10" s="282"/>
      <c r="O10" s="282"/>
      <c r="P10" s="2"/>
      <c r="Q10" s="4"/>
      <c r="R10" s="2"/>
      <c r="T10" s="18"/>
    </row>
    <row r="11" spans="2:20" ht="13.5" customHeight="1" x14ac:dyDescent="0.15">
      <c r="B11" s="126"/>
      <c r="C11" s="129"/>
      <c r="D11" s="35"/>
      <c r="E11" s="35"/>
      <c r="F11" s="44" t="s">
        <v>13</v>
      </c>
      <c r="G11" s="171"/>
      <c r="H11" s="39"/>
      <c r="I11" s="39"/>
      <c r="J11" s="39"/>
      <c r="K11" s="39"/>
      <c r="L11" s="31"/>
      <c r="M11" s="31" t="s">
        <v>29</v>
      </c>
      <c r="N11" s="152"/>
      <c r="O11" s="40"/>
      <c r="P11" s="2"/>
      <c r="Q11" s="4"/>
      <c r="R11" s="2"/>
    </row>
    <row r="12" spans="2:20" ht="13.5" customHeight="1" x14ac:dyDescent="0.2">
      <c r="B12" s="126"/>
      <c r="C12" s="129"/>
      <c r="D12" s="35"/>
      <c r="E12" s="35"/>
      <c r="F12" s="24" t="s">
        <v>10</v>
      </c>
      <c r="G12" s="25" t="s">
        <v>9</v>
      </c>
      <c r="H12" s="25"/>
      <c r="I12" s="24"/>
      <c r="J12" s="24"/>
      <c r="K12" s="24"/>
      <c r="L12" s="24" t="s">
        <v>10</v>
      </c>
      <c r="M12" s="25" t="s">
        <v>9</v>
      </c>
      <c r="N12" s="27"/>
      <c r="O12" s="2"/>
      <c r="P12" s="2"/>
      <c r="Q12" s="4"/>
      <c r="R12" s="2"/>
    </row>
    <row r="13" spans="2:20" ht="13.5" customHeight="1" x14ac:dyDescent="0.15">
      <c r="B13" s="126"/>
      <c r="C13" s="129"/>
      <c r="D13" s="35"/>
      <c r="E13" s="35"/>
      <c r="F13" s="193"/>
      <c r="G13" s="17" t="s">
        <v>28</v>
      </c>
      <c r="H13" s="30"/>
      <c r="L13" s="17"/>
      <c r="M13" s="17" t="s">
        <v>34</v>
      </c>
      <c r="N13" s="17"/>
      <c r="O13" s="2"/>
      <c r="P13" s="2"/>
      <c r="Q13" s="4"/>
      <c r="R13" s="2"/>
    </row>
    <row r="14" spans="2:20" ht="13.5" customHeight="1" x14ac:dyDescent="0.15">
      <c r="B14" s="126"/>
      <c r="C14" s="129"/>
      <c r="D14" s="35"/>
      <c r="E14" s="35"/>
      <c r="F14" s="17"/>
      <c r="G14" s="17" t="s">
        <v>39</v>
      </c>
      <c r="H14" s="17"/>
      <c r="I14" s="17"/>
      <c r="J14" s="17"/>
      <c r="K14" s="17"/>
      <c r="L14" s="17"/>
      <c r="M14" s="17" t="s">
        <v>33</v>
      </c>
      <c r="N14" s="26"/>
      <c r="O14" s="2"/>
      <c r="P14" s="2"/>
      <c r="Q14" s="4"/>
      <c r="R14" s="2"/>
      <c r="T14" s="32"/>
    </row>
    <row r="15" spans="2:20" ht="3.75" customHeight="1" thickBot="1" x14ac:dyDescent="0.2">
      <c r="B15" s="127"/>
      <c r="C15" s="130"/>
      <c r="D15" s="36"/>
      <c r="E15" s="36"/>
      <c r="F15" s="5"/>
      <c r="G15" s="6"/>
      <c r="H15" s="7"/>
      <c r="I15" s="5"/>
      <c r="J15" s="5"/>
      <c r="K15" s="5"/>
      <c r="L15" s="6"/>
      <c r="M15" s="5"/>
      <c r="N15" s="6"/>
      <c r="O15" s="6"/>
      <c r="P15" s="6"/>
      <c r="Q15" s="8"/>
    </row>
    <row r="16" spans="2:20" s="131" customFormat="1" ht="11.1" customHeight="1" x14ac:dyDescent="0.15">
      <c r="C16" s="132"/>
      <c r="D16" s="132"/>
      <c r="E16" s="132"/>
      <c r="F16" s="133"/>
      <c r="G16" s="134"/>
      <c r="H16" s="135" t="s">
        <v>166</v>
      </c>
      <c r="I16" s="172"/>
      <c r="L16" s="135" t="s">
        <v>164</v>
      </c>
      <c r="M16" s="173"/>
      <c r="N16" s="135" t="s">
        <v>165</v>
      </c>
      <c r="O16" s="288"/>
      <c r="P16" s="288"/>
    </row>
    <row r="17" spans="2:22" ht="30" customHeight="1" x14ac:dyDescent="0.25">
      <c r="C17" s="289" t="str">
        <f>IF(OR(N11="Cantonale"),"Le dossier doit être déposé directement auprès du SeCC"," ")</f>
        <v xml:space="preserve"> </v>
      </c>
      <c r="D17" s="289"/>
      <c r="E17" s="289"/>
      <c r="F17" s="289"/>
      <c r="G17" s="289"/>
      <c r="H17" s="289"/>
      <c r="I17" s="289"/>
      <c r="J17" s="289"/>
      <c r="K17" s="289"/>
      <c r="L17" s="289"/>
      <c r="M17" s="289"/>
      <c r="N17" s="289"/>
      <c r="O17" s="289"/>
      <c r="P17" s="289"/>
      <c r="Q17" s="289"/>
    </row>
    <row r="18" spans="2:22" ht="3" customHeight="1" x14ac:dyDescent="0.25">
      <c r="C18" s="20"/>
      <c r="D18" s="20"/>
      <c r="E18" s="33"/>
      <c r="F18" s="9"/>
      <c r="G18" s="2"/>
      <c r="H18" s="28"/>
      <c r="I18" s="9"/>
      <c r="J18" s="9"/>
      <c r="K18" s="9"/>
      <c r="L18" s="2"/>
      <c r="M18" s="9"/>
      <c r="N18" s="2"/>
      <c r="O18" s="2"/>
      <c r="P18" s="2"/>
      <c r="Q18" s="2"/>
    </row>
    <row r="19" spans="2:22" ht="3" customHeight="1" thickBot="1" x14ac:dyDescent="0.3">
      <c r="C19" s="20"/>
      <c r="D19" s="20"/>
      <c r="E19" s="33"/>
      <c r="F19" s="9"/>
      <c r="G19" s="2"/>
      <c r="H19" s="28"/>
      <c r="I19" s="9"/>
      <c r="J19" s="9"/>
      <c r="K19" s="9"/>
      <c r="L19" s="2"/>
      <c r="M19" s="9"/>
      <c r="N19" s="2"/>
      <c r="O19" s="2"/>
      <c r="P19" s="2"/>
      <c r="Q19" s="2"/>
    </row>
    <row r="20" spans="2:22" ht="3" customHeight="1" x14ac:dyDescent="0.25">
      <c r="B20" s="265" t="str">
        <f>IF(S3=TRUE,"7 exemplaires","4 exemplaires")</f>
        <v>4 exemplaires</v>
      </c>
      <c r="C20" s="275" t="s">
        <v>47</v>
      </c>
      <c r="D20" s="37"/>
      <c r="E20" s="21"/>
      <c r="F20" s="21"/>
      <c r="G20" s="21"/>
      <c r="H20" s="21"/>
      <c r="I20" s="21"/>
      <c r="J20" s="21"/>
      <c r="K20" s="21"/>
      <c r="L20" s="21"/>
      <c r="M20" s="21"/>
      <c r="N20" s="21"/>
      <c r="O20" s="21"/>
      <c r="P20" s="21"/>
      <c r="Q20" s="22"/>
      <c r="R20" s="2"/>
    </row>
    <row r="21" spans="2:22" ht="3" customHeight="1" thickBot="1" x14ac:dyDescent="0.3">
      <c r="B21" s="266"/>
      <c r="C21" s="276"/>
      <c r="D21" s="23"/>
      <c r="E21" s="19"/>
      <c r="F21" s="19"/>
      <c r="G21" s="19"/>
      <c r="H21" s="19"/>
      <c r="I21" s="19"/>
      <c r="J21" s="19"/>
      <c r="K21" s="19"/>
      <c r="L21" s="19"/>
      <c r="M21" s="19"/>
      <c r="N21" s="19"/>
      <c r="O21" s="19"/>
      <c r="P21" s="19"/>
      <c r="Q21" s="41"/>
      <c r="R21" s="2"/>
    </row>
    <row r="22" spans="2:22" ht="12.95" customHeight="1" thickBot="1" x14ac:dyDescent="0.3">
      <c r="B22" s="267"/>
      <c r="C22" s="276"/>
      <c r="D22" s="92" t="str">
        <f>IFERROR(INDEX(Listes!$33:$69,MATCH(Checklist!F22,Listes!$A$33:$A$69,0),MATCH($N$10,Listes!$31:$31,0)+MATCH($G$10,Listes!$B$32:$I$32,0)-1),"")</f>
        <v/>
      </c>
      <c r="E22" s="174"/>
      <c r="F22" s="244" t="s">
        <v>37</v>
      </c>
      <c r="G22" s="244"/>
      <c r="H22" s="244"/>
      <c r="I22" s="244"/>
      <c r="J22" s="213" t="str">
        <f>IFERROR(INDEX(Listes!$33:$69,MATCH(Checklist!L22,Listes!$A$33:$A$69,0),MATCH($N$10,Listes!$31:$31,0)+MATCH($G$10,Listes!$B$32:$I$32,0)-1),"")</f>
        <v/>
      </c>
      <c r="K22" s="174"/>
      <c r="L22" s="243" t="s">
        <v>44</v>
      </c>
      <c r="M22" s="244"/>
      <c r="N22" s="244"/>
      <c r="O22" s="244"/>
      <c r="P22" s="244"/>
      <c r="Q22" s="278"/>
      <c r="R22" s="2"/>
      <c r="S22" s="2"/>
      <c r="T22" s="2"/>
      <c r="U22" s="2"/>
      <c r="V22" s="2"/>
    </row>
    <row r="23" spans="2:22" ht="3" customHeight="1" thickBot="1" x14ac:dyDescent="0.3">
      <c r="B23" s="267"/>
      <c r="C23" s="276"/>
      <c r="D23" s="93"/>
      <c r="E23" s="9"/>
      <c r="F23" s="42"/>
      <c r="G23" s="42"/>
      <c r="H23" s="42"/>
      <c r="I23" s="42"/>
      <c r="J23" s="214"/>
      <c r="K23" s="9"/>
      <c r="L23" s="145"/>
      <c r="M23" s="145"/>
      <c r="N23" s="145"/>
      <c r="O23" s="145"/>
      <c r="P23" s="145"/>
      <c r="Q23" s="153"/>
      <c r="R23" s="2"/>
      <c r="S23" s="42"/>
      <c r="T23" s="42"/>
      <c r="U23" s="42"/>
      <c r="V23" s="42"/>
    </row>
    <row r="24" spans="2:22" ht="12.95" customHeight="1" thickBot="1" x14ac:dyDescent="0.3">
      <c r="B24" s="267"/>
      <c r="C24" s="276"/>
      <c r="D24" s="92" t="str">
        <f>IFERROR(INDEX(Listes!$33:$69,MATCH(Checklist!F24,Listes!$A$33:$A$69,0),MATCH($N$10,Listes!$31:$31,0)+MATCH($G$10,Listes!$B$32:$I$32,0)-1),"")</f>
        <v/>
      </c>
      <c r="E24" s="174"/>
      <c r="F24" s="244" t="s">
        <v>35</v>
      </c>
      <c r="G24" s="244"/>
      <c r="H24" s="244"/>
      <c r="I24" s="244"/>
      <c r="J24" s="213" t="str">
        <f>IFERROR(INDEX(Listes!$33:$69,MATCH(Checklist!L24,Listes!$A$33:$A$69,0),MATCH($N$10,Listes!$31:$31,0)+MATCH($G$10,Listes!$B$32:$I$32,0)-1),"")</f>
        <v/>
      </c>
      <c r="K24" s="174"/>
      <c r="L24" s="243" t="s">
        <v>45</v>
      </c>
      <c r="M24" s="244"/>
      <c r="N24" s="244"/>
      <c r="O24" s="244"/>
      <c r="P24" s="145"/>
      <c r="Q24" s="153"/>
      <c r="R24" s="2"/>
      <c r="S24" s="2"/>
      <c r="T24" s="2"/>
      <c r="U24" s="2"/>
      <c r="V24" s="2"/>
    </row>
    <row r="25" spans="2:22" ht="3" customHeight="1" thickBot="1" x14ac:dyDescent="0.3">
      <c r="B25" s="267"/>
      <c r="C25" s="276"/>
      <c r="D25" s="93"/>
      <c r="E25" s="9"/>
      <c r="F25" s="42"/>
      <c r="G25" s="42"/>
      <c r="H25" s="42"/>
      <c r="I25" s="42"/>
      <c r="J25" s="214"/>
      <c r="K25" s="9"/>
      <c r="L25" s="145"/>
      <c r="M25" s="145"/>
      <c r="N25" s="145"/>
      <c r="O25" s="145"/>
      <c r="P25" s="145"/>
      <c r="Q25" s="153"/>
      <c r="R25" s="2"/>
      <c r="S25" s="42"/>
      <c r="T25" s="42"/>
      <c r="U25" s="42"/>
      <c r="V25" s="42"/>
    </row>
    <row r="26" spans="2:22" ht="12.95" customHeight="1" thickBot="1" x14ac:dyDescent="0.3">
      <c r="B26" s="267"/>
      <c r="C26" s="276"/>
      <c r="D26" s="92" t="str">
        <f>IFERROR(INDEX(Listes!$33:$69,MATCH(Checklist!F26,Listes!$A$33:$A$69,0),MATCH($N$10,Listes!$31:$31,0)+MATCH($G$10,Listes!$B$32:$I$32,0)-1),"")</f>
        <v/>
      </c>
      <c r="E26" s="174"/>
      <c r="F26" s="243" t="s">
        <v>36</v>
      </c>
      <c r="G26" s="244"/>
      <c r="H26" s="244"/>
      <c r="I26" s="244"/>
      <c r="J26" s="213" t="str">
        <f>IFERROR(INDEX(Listes!$33:$69,MATCH(Checklist!L26,Listes!$A$33:$A$69,0),MATCH($N$10,Listes!$31:$31,0)+MATCH($G$10,Listes!$B$32:$I$32,0)-1),"")</f>
        <v/>
      </c>
      <c r="K26" s="174"/>
      <c r="L26" s="243" t="s">
        <v>253</v>
      </c>
      <c r="M26" s="244"/>
      <c r="N26" s="244"/>
      <c r="O26" s="244"/>
      <c r="P26" s="244"/>
      <c r="Q26" s="278"/>
      <c r="R26" s="2"/>
      <c r="S26" s="2"/>
      <c r="T26" s="2"/>
      <c r="U26" s="2"/>
      <c r="V26" s="2"/>
    </row>
    <row r="27" spans="2:22" ht="3" customHeight="1" thickBot="1" x14ac:dyDescent="0.3">
      <c r="B27" s="267"/>
      <c r="C27" s="276"/>
      <c r="D27" s="93"/>
      <c r="E27" s="9"/>
      <c r="F27" s="42"/>
      <c r="G27" s="42"/>
      <c r="H27" s="42"/>
      <c r="I27" s="42"/>
      <c r="J27" s="214"/>
      <c r="K27" s="9"/>
      <c r="L27" s="145"/>
      <c r="M27" s="145"/>
      <c r="N27" s="145"/>
      <c r="O27" s="145"/>
      <c r="P27" s="145"/>
      <c r="Q27" s="153"/>
      <c r="R27" s="2"/>
      <c r="S27" s="42"/>
      <c r="T27" s="42"/>
      <c r="U27" s="42"/>
      <c r="V27" s="42"/>
    </row>
    <row r="28" spans="2:22" ht="12.95" customHeight="1" thickBot="1" x14ac:dyDescent="0.3">
      <c r="B28" s="267"/>
      <c r="C28" s="276"/>
      <c r="D28" s="92" t="str">
        <f>IFERROR(INDEX(Listes!$33:$69,MATCH(Checklist!F28,Listes!$A$33:$A$69,0),MATCH($N$10,Listes!$31:$31,0)+MATCH($G$10,Listes!$B$32:$I$32,0)-1),"")</f>
        <v/>
      </c>
      <c r="E28" s="174"/>
      <c r="F28" s="243" t="s">
        <v>40</v>
      </c>
      <c r="G28" s="244"/>
      <c r="H28" s="244"/>
      <c r="I28" s="244"/>
      <c r="J28" s="213" t="str">
        <f>IFERROR(INDEX(Listes!$33:$69,MATCH(Checklist!L28,Listes!$A$33:$A$69,0),MATCH($N$10,Listes!$31:$31,0)+MATCH($G$10,Listes!$B$32:$I$32,0)-1),"")</f>
        <v/>
      </c>
      <c r="K28" s="174"/>
      <c r="L28" s="243" t="s">
        <v>259</v>
      </c>
      <c r="M28" s="244"/>
      <c r="N28" s="244"/>
      <c r="O28" s="244"/>
      <c r="P28" s="145"/>
      <c r="Q28" s="153"/>
      <c r="R28" s="2"/>
      <c r="S28" s="2"/>
      <c r="T28" s="2"/>
      <c r="U28" s="2"/>
      <c r="V28" s="2"/>
    </row>
    <row r="29" spans="2:22" ht="3" customHeight="1" thickBot="1" x14ac:dyDescent="0.3">
      <c r="B29" s="267"/>
      <c r="C29" s="276"/>
      <c r="D29" s="93"/>
      <c r="E29" s="9"/>
      <c r="F29" s="9"/>
      <c r="G29" s="2"/>
      <c r="H29" s="2"/>
      <c r="I29" s="9"/>
      <c r="J29" s="214"/>
      <c r="K29" s="9"/>
      <c r="L29" s="145"/>
      <c r="M29" s="145"/>
      <c r="N29" s="145"/>
      <c r="O29" s="145"/>
      <c r="P29" s="145"/>
      <c r="Q29" s="153"/>
      <c r="R29" s="2"/>
      <c r="S29" s="9"/>
      <c r="T29" s="2"/>
      <c r="U29" s="2"/>
      <c r="V29" s="9"/>
    </row>
    <row r="30" spans="2:22" ht="12.95" customHeight="1" thickBot="1" x14ac:dyDescent="0.3">
      <c r="B30" s="267"/>
      <c r="C30" s="276"/>
      <c r="D30" s="92" t="str">
        <f>IFERROR(INDEX(Listes!$33:$69,MATCH(Checklist!F30,Listes!$A$33:$A$69,0),MATCH($N$10,Listes!$31:$31,0)+MATCH($G$10,Listes!$B$32:$I$32,0)-1),"")</f>
        <v/>
      </c>
      <c r="E30" s="174"/>
      <c r="F30" s="243" t="s">
        <v>41</v>
      </c>
      <c r="G30" s="244"/>
      <c r="H30" s="244"/>
      <c r="I30" s="244"/>
      <c r="J30" s="213" t="str">
        <f>IFERROR(INDEX(Listes!$33:$69,MATCH(Checklist!L30,Listes!$A$33:$A$69,0),MATCH($N$10,Listes!$31:$31,0)+MATCH($G$10,Listes!$B$32:$I$32,0)-1),"")</f>
        <v/>
      </c>
      <c r="K30" s="174"/>
      <c r="L30" s="243" t="s">
        <v>66</v>
      </c>
      <c r="M30" s="244"/>
      <c r="N30" s="244"/>
      <c r="O30" s="244"/>
      <c r="P30" s="145"/>
      <c r="Q30" s="153"/>
      <c r="R30" s="2"/>
      <c r="S30" s="2"/>
      <c r="T30" s="2"/>
      <c r="U30" s="2"/>
      <c r="V30" s="2"/>
    </row>
    <row r="31" spans="2:22" ht="3" customHeight="1" thickBot="1" x14ac:dyDescent="0.3">
      <c r="B31" s="267"/>
      <c r="C31" s="276"/>
      <c r="D31" s="93"/>
      <c r="E31" s="9"/>
      <c r="F31" s="9"/>
      <c r="G31" s="2"/>
      <c r="H31" s="2"/>
      <c r="I31" s="9"/>
      <c r="J31" s="214"/>
      <c r="K31" s="9"/>
      <c r="L31" s="145"/>
      <c r="M31" s="145"/>
      <c r="N31" s="145"/>
      <c r="O31" s="145"/>
      <c r="P31" s="145"/>
      <c r="Q31" s="153"/>
      <c r="R31" s="2"/>
      <c r="S31" s="9"/>
      <c r="T31" s="2"/>
      <c r="U31" s="2"/>
      <c r="V31" s="9"/>
    </row>
    <row r="32" spans="2:22" ht="12.95" customHeight="1" thickBot="1" x14ac:dyDescent="0.3">
      <c r="B32" s="267"/>
      <c r="C32" s="276"/>
      <c r="D32" s="92" t="str">
        <f>IFERROR(INDEX(Listes!$33:$69,MATCH(Checklist!F32,Listes!$A$33:$A$69,0),MATCH($N$10,Listes!$31:$31,0)+MATCH($G$10,Listes!$B$32:$I$32,0)-1),"")</f>
        <v/>
      </c>
      <c r="E32" s="174"/>
      <c r="F32" s="243" t="s">
        <v>42</v>
      </c>
      <c r="G32" s="244"/>
      <c r="H32" s="244"/>
      <c r="I32" s="244"/>
      <c r="J32" s="213" t="str">
        <f>IFERROR(INDEX(Listes!$33:$69,MATCH(Checklist!L32,Listes!$A$33:$A$69,0),MATCH($N$10,Listes!$31:$31,0)+MATCH($G$10,Listes!$B$32:$I$32,0)-1),"")</f>
        <v/>
      </c>
      <c r="K32" s="174"/>
      <c r="L32" s="243" t="s">
        <v>53</v>
      </c>
      <c r="M32" s="244"/>
      <c r="N32" s="244"/>
      <c r="O32" s="244"/>
      <c r="P32" s="145"/>
      <c r="Q32" s="153"/>
      <c r="R32" s="2"/>
      <c r="S32" s="2"/>
      <c r="T32" s="2"/>
      <c r="U32" s="2"/>
      <c r="V32" s="2"/>
    </row>
    <row r="33" spans="2:22" ht="3" customHeight="1" thickBot="1" x14ac:dyDescent="0.3">
      <c r="B33" s="267"/>
      <c r="C33" s="276"/>
      <c r="D33" s="93"/>
      <c r="E33" s="9"/>
      <c r="F33" s="9"/>
      <c r="G33" s="2"/>
      <c r="H33" s="2"/>
      <c r="I33" s="9"/>
      <c r="J33" s="214"/>
      <c r="K33" s="9"/>
      <c r="L33" s="145"/>
      <c r="M33" s="145"/>
      <c r="N33" s="145"/>
      <c r="O33" s="145"/>
      <c r="P33" s="145"/>
      <c r="Q33" s="153"/>
      <c r="R33" s="2"/>
      <c r="S33" s="9"/>
      <c r="T33" s="2"/>
      <c r="U33" s="2"/>
      <c r="V33" s="9"/>
    </row>
    <row r="34" spans="2:22" ht="12.95" customHeight="1" thickBot="1" x14ac:dyDescent="0.3">
      <c r="B34" s="267"/>
      <c r="C34" s="276"/>
      <c r="D34" s="92" t="str">
        <f>IFERROR(INDEX(Listes!$33:$69,MATCH(Checklist!F34,Listes!$A$33:$A$69,0),MATCH($N$10,Listes!$31:$31,0)+MATCH($G$10,Listes!$B$32:$I$32,0)-1),"")</f>
        <v/>
      </c>
      <c r="E34" s="174"/>
      <c r="F34" s="243" t="s">
        <v>43</v>
      </c>
      <c r="G34" s="244"/>
      <c r="H34" s="244"/>
      <c r="I34" s="244"/>
      <c r="J34" s="213" t="str">
        <f>IFERROR(INDEX(Listes!$33:$69,MATCH(Checklist!L34,Listes!$A$33:$A$69,0),MATCH($N$10,Listes!$31:$31,0)+MATCH($G$10,Listes!$B$32:$I$32,0)-1),"")</f>
        <v/>
      </c>
      <c r="K34" s="174"/>
      <c r="L34" s="243" t="s">
        <v>11</v>
      </c>
      <c r="M34" s="244"/>
      <c r="N34" s="244"/>
      <c r="O34" s="244"/>
      <c r="P34" s="145"/>
      <c r="Q34" s="153"/>
      <c r="R34" s="2"/>
      <c r="S34" s="2"/>
      <c r="T34" s="2"/>
      <c r="U34" s="2"/>
      <c r="V34" s="2"/>
    </row>
    <row r="35" spans="2:22" ht="3" customHeight="1" thickBot="1" x14ac:dyDescent="0.3">
      <c r="B35" s="267"/>
      <c r="C35" s="276"/>
      <c r="D35" s="93"/>
      <c r="E35" s="9"/>
      <c r="F35" s="42"/>
      <c r="G35" s="42"/>
      <c r="H35" s="42"/>
      <c r="I35" s="42"/>
      <c r="J35" s="111"/>
      <c r="K35" s="9"/>
      <c r="L35" s="145"/>
      <c r="M35" s="145"/>
      <c r="N35" s="145"/>
      <c r="O35" s="145"/>
      <c r="P35" s="145"/>
      <c r="Q35" s="153"/>
      <c r="R35" s="2"/>
      <c r="S35" s="42"/>
      <c r="T35" s="42"/>
      <c r="U35" s="42"/>
      <c r="V35" s="42"/>
    </row>
    <row r="36" spans="2:22" ht="12.95" customHeight="1" thickBot="1" x14ac:dyDescent="0.3">
      <c r="B36" s="267"/>
      <c r="C36" s="276"/>
      <c r="D36" s="92" t="str">
        <f>IFERROR(INDEX(Listes!$33:$69,MATCH(Checklist!F36,Listes!$A$33:$A$69,0),MATCH($N$10,Listes!$31:$31,0)+MATCH($G$10,Listes!$B$32:$I$32,0)-1),"")</f>
        <v/>
      </c>
      <c r="E36" s="174"/>
      <c r="F36" s="243" t="s">
        <v>12</v>
      </c>
      <c r="G36" s="244"/>
      <c r="H36" s="244"/>
      <c r="I36" s="244"/>
      <c r="J36" s="202" t="str">
        <f>IFERROR(INDEX(Listes!$33:$69,MATCH(Checklist!L36,Listes!$A$33:$A$69,0),MATCH($N$10,Listes!$31:$31,0)+MATCH($G$10,Listes!$B$32:$I$32,0)-1),"")</f>
        <v/>
      </c>
      <c r="K36" s="175"/>
      <c r="L36" s="199" t="s">
        <v>90</v>
      </c>
      <c r="M36" s="245"/>
      <c r="N36" s="245"/>
      <c r="O36" s="245"/>
      <c r="P36" s="145"/>
      <c r="Q36" s="153"/>
      <c r="R36" s="2"/>
      <c r="S36" s="2"/>
      <c r="T36" s="2"/>
      <c r="U36" s="2"/>
      <c r="V36" s="2"/>
    </row>
    <row r="37" spans="2:22" ht="3" customHeight="1" x14ac:dyDescent="0.25">
      <c r="B37" s="267"/>
      <c r="C37" s="276"/>
      <c r="D37" s="93"/>
      <c r="E37" s="9"/>
      <c r="F37" s="42"/>
      <c r="G37" s="42"/>
      <c r="H37" s="42"/>
      <c r="I37" s="9"/>
      <c r="J37" s="203"/>
      <c r="K37" s="9"/>
      <c r="L37" s="2"/>
      <c r="M37" s="2"/>
      <c r="N37" s="2"/>
      <c r="O37" s="2"/>
      <c r="P37" s="2"/>
      <c r="Q37" s="12"/>
      <c r="R37" s="2"/>
      <c r="S37" s="2"/>
      <c r="T37" s="2"/>
      <c r="U37" s="2"/>
      <c r="V37" s="2"/>
    </row>
    <row r="38" spans="2:22" ht="3" customHeight="1" thickBot="1" x14ac:dyDescent="0.3">
      <c r="B38" s="274"/>
      <c r="C38" s="277"/>
      <c r="D38" s="38"/>
      <c r="E38" s="13"/>
      <c r="F38" s="14"/>
      <c r="G38" s="14"/>
      <c r="H38" s="14"/>
      <c r="I38" s="14"/>
      <c r="J38" s="204"/>
      <c r="K38" s="14"/>
      <c r="L38" s="14"/>
      <c r="M38" s="14"/>
      <c r="N38" s="14"/>
      <c r="O38" s="14"/>
      <c r="P38" s="14"/>
      <c r="Q38" s="15"/>
      <c r="R38" s="2"/>
    </row>
    <row r="39" spans="2:22" ht="3" customHeight="1" x14ac:dyDescent="0.25">
      <c r="B39" s="259" t="s">
        <v>55</v>
      </c>
      <c r="C39" s="261" t="s">
        <v>56</v>
      </c>
      <c r="D39" s="70"/>
      <c r="E39" s="71"/>
      <c r="F39" s="71"/>
      <c r="G39" s="71"/>
      <c r="H39" s="71"/>
      <c r="I39" s="71"/>
      <c r="J39" s="205"/>
      <c r="K39" s="71"/>
      <c r="L39" s="71"/>
      <c r="M39" s="71"/>
      <c r="N39" s="71"/>
      <c r="O39" s="71"/>
      <c r="P39" s="71"/>
      <c r="Q39" s="72"/>
    </row>
    <row r="40" spans="2:22" ht="3" customHeight="1" thickBot="1" x14ac:dyDescent="0.3">
      <c r="B40" s="260"/>
      <c r="C40" s="262"/>
      <c r="D40" s="73"/>
      <c r="J40" s="201"/>
      <c r="Q40" s="12"/>
    </row>
    <row r="41" spans="2:22" ht="13.5" customHeight="1" thickBot="1" x14ac:dyDescent="0.3">
      <c r="B41" s="260"/>
      <c r="C41" s="262"/>
      <c r="D41" s="92" t="str">
        <f>IFERROR(INDEX(Listes!$33:$69,MATCH(Checklist!F41,Listes!$A$33:$A$69,0),MATCH($N$10,Listes!$31:$31,0)+MATCH($G$10,Listes!$B$32:$I$32,0)-1),"")</f>
        <v/>
      </c>
      <c r="E41" s="174"/>
      <c r="F41" s="264" t="s">
        <v>60</v>
      </c>
      <c r="G41" s="256"/>
      <c r="H41" s="256"/>
      <c r="I41" s="256"/>
      <c r="J41" s="92" t="str">
        <f>IFERROR(INDEX(Listes!$33:$69,MATCH(Checklist!L41,Listes!$A$33:$A$69,0),MATCH($N$10,Listes!$31:$31,0)+MATCH($G$10,Listes!$B$32:$I$32,0)-1),"")</f>
        <v/>
      </c>
      <c r="K41" s="174"/>
      <c r="L41" s="243" t="s">
        <v>57</v>
      </c>
      <c r="M41" s="254"/>
      <c r="N41" s="254"/>
      <c r="O41" s="254"/>
      <c r="Q41" s="12"/>
    </row>
    <row r="42" spans="2:22" ht="3" customHeight="1" thickBot="1" x14ac:dyDescent="0.3">
      <c r="B42" s="260"/>
      <c r="C42" s="262"/>
      <c r="D42" s="94"/>
      <c r="E42" s="74"/>
      <c r="I42" s="74"/>
      <c r="J42" s="92"/>
      <c r="K42" s="74"/>
      <c r="Q42" s="12"/>
    </row>
    <row r="43" spans="2:22" ht="13.5" customHeight="1" thickBot="1" x14ac:dyDescent="0.3">
      <c r="B43" s="260"/>
      <c r="C43" s="262"/>
      <c r="D43" s="92" t="str">
        <f>IFERROR(INDEX(Listes!$33:$69,MATCH(Checklist!F43,Listes!$A$33:$A$69,0),MATCH($N$10,Listes!$31:$31,0)+MATCH($G$10,Listes!$B$32:$I$32,0)-1),"")</f>
        <v/>
      </c>
      <c r="E43" s="174"/>
      <c r="F43" s="264" t="s">
        <v>61</v>
      </c>
      <c r="G43" s="256"/>
      <c r="H43" s="256"/>
      <c r="I43" s="256"/>
      <c r="J43" s="92" t="str">
        <f>IFERROR(INDEX(Listes!$33:$69,MATCH(Checklist!L43,Listes!$A$33:$A$69,0),MATCH($N$10,Listes!$31:$31,0)+MATCH($G$10,Listes!$B$32:$I$32,0)-1),"")</f>
        <v/>
      </c>
      <c r="K43" s="174"/>
      <c r="L43" s="243" t="s">
        <v>68</v>
      </c>
      <c r="M43" s="254"/>
      <c r="N43" s="254"/>
      <c r="O43" s="254"/>
      <c r="Q43" s="12"/>
    </row>
    <row r="44" spans="2:22" ht="3" customHeight="1" thickBot="1" x14ac:dyDescent="0.3">
      <c r="B44" s="260"/>
      <c r="C44" s="262"/>
      <c r="D44" s="94"/>
      <c r="E44" s="74"/>
      <c r="I44" s="74"/>
      <c r="J44" s="215"/>
      <c r="K44" s="74"/>
      <c r="Q44" s="12"/>
    </row>
    <row r="45" spans="2:22" ht="13.5" customHeight="1" thickBot="1" x14ac:dyDescent="0.3">
      <c r="B45" s="260"/>
      <c r="C45" s="262"/>
      <c r="D45" s="92" t="str">
        <f>IFERROR(INDEX(Listes!$33:$69,MATCH(Checklist!F45,Listes!$A$33:$A$69,0),MATCH($N$10,Listes!$31:$31,0)+MATCH($G$10,Listes!$B$32:$I$32,0)-1),"")</f>
        <v/>
      </c>
      <c r="E45" s="174"/>
      <c r="F45" s="243" t="s">
        <v>58</v>
      </c>
      <c r="G45" s="254"/>
      <c r="H45" s="254"/>
      <c r="I45" s="254"/>
      <c r="J45" s="230" t="str">
        <f>IFERROR(INDEX(Listes!$33:$69,MATCH(Checklist!L45,Listes!$A$33:$A$69,0),MATCH($N$10,Listes!$31:$31,0)+MATCH($G$10,Listes!$B$32:$I$32,0)-1),"")</f>
        <v/>
      </c>
      <c r="K45" s="174"/>
      <c r="L45" s="243" t="s">
        <v>46</v>
      </c>
      <c r="M45" s="244"/>
      <c r="N45" s="244"/>
      <c r="O45" s="244"/>
      <c r="Q45" s="12"/>
    </row>
    <row r="46" spans="2:22" s="199" customFormat="1" ht="3" customHeight="1" x14ac:dyDescent="0.25">
      <c r="B46" s="260"/>
      <c r="C46" s="262"/>
      <c r="D46" s="92"/>
      <c r="E46" s="206"/>
      <c r="F46" s="197"/>
      <c r="G46" s="207"/>
      <c r="H46" s="207"/>
      <c r="I46" s="207"/>
      <c r="J46" s="208"/>
      <c r="K46" s="206"/>
      <c r="L46" s="197"/>
      <c r="M46" s="196"/>
      <c r="N46" s="196"/>
      <c r="O46" s="196"/>
      <c r="Q46" s="12"/>
    </row>
    <row r="47" spans="2:22" ht="3" customHeight="1" thickBot="1" x14ac:dyDescent="0.3">
      <c r="B47" s="260"/>
      <c r="C47" s="263"/>
      <c r="D47" s="75"/>
      <c r="E47" s="76"/>
      <c r="F47" s="77"/>
      <c r="G47" s="77"/>
      <c r="H47" s="77"/>
      <c r="I47" s="76"/>
      <c r="J47" s="76"/>
      <c r="K47" s="76"/>
      <c r="L47" s="77"/>
      <c r="M47" s="77"/>
      <c r="N47" s="77"/>
      <c r="O47" s="77"/>
      <c r="P47" s="77"/>
      <c r="Q47" s="78"/>
    </row>
    <row r="48" spans="2:22" ht="3" customHeight="1" x14ac:dyDescent="0.25">
      <c r="B48" s="265" t="s">
        <v>69</v>
      </c>
      <c r="C48" s="268" t="s">
        <v>59</v>
      </c>
      <c r="D48" s="79"/>
      <c r="E48" s="80"/>
      <c r="F48" s="81"/>
      <c r="G48" s="81"/>
      <c r="H48" s="81"/>
      <c r="I48" s="81"/>
      <c r="J48" s="81"/>
      <c r="K48" s="81"/>
      <c r="L48" s="81"/>
      <c r="M48" s="81"/>
      <c r="N48" s="81"/>
      <c r="O48" s="81"/>
      <c r="P48" s="81"/>
      <c r="Q48" s="82"/>
    </row>
    <row r="49" spans="2:17" ht="3" customHeight="1" thickBot="1" x14ac:dyDescent="0.3">
      <c r="B49" s="266"/>
      <c r="C49" s="269"/>
      <c r="D49" s="73"/>
      <c r="E49" s="74"/>
      <c r="I49" s="74"/>
      <c r="J49" s="74"/>
      <c r="K49" s="74"/>
      <c r="L49" s="74"/>
      <c r="M49" s="74"/>
      <c r="Q49" s="12"/>
    </row>
    <row r="50" spans="2:17" ht="13.5" customHeight="1" thickBot="1" x14ac:dyDescent="0.3">
      <c r="B50" s="267"/>
      <c r="C50" s="269"/>
      <c r="D50" s="166" t="str">
        <f>IFERROR(INDEX(Listes!$33:$69,MATCH(Checklist!F50,Listes!$A$33:$A$69,0),MATCH($N$10,Listes!$31:$31,0)+MATCH($G$10,Listes!$B$32:$I$32,0)-1),"")</f>
        <v/>
      </c>
      <c r="E50" s="174"/>
      <c r="F50" s="1" t="s">
        <v>70</v>
      </c>
      <c r="H50" s="91" t="s">
        <v>75</v>
      </c>
      <c r="I50" s="179"/>
      <c r="J50" s="167" t="str">
        <f>IFERROR(INDEX(Listes!$33:$69,MATCH(Checklist!L50,Listes!$A$33:$A$69,0),MATCH($N$10,Listes!$31:$31,0)+MATCH($G$10,Listes!$B$32:$I$32,0)-1),"")</f>
        <v/>
      </c>
      <c r="K50" s="174"/>
      <c r="L50" s="273" t="s">
        <v>77</v>
      </c>
      <c r="M50" s="273"/>
      <c r="N50" s="273"/>
      <c r="O50" s="273"/>
      <c r="Q50" s="12"/>
    </row>
    <row r="51" spans="2:17" ht="3" customHeight="1" thickBot="1" x14ac:dyDescent="0.3">
      <c r="B51" s="267"/>
      <c r="C51" s="269"/>
      <c r="D51" s="166"/>
      <c r="E51" s="74"/>
      <c r="I51" s="74"/>
      <c r="J51" s="167"/>
      <c r="K51" s="74"/>
      <c r="L51" s="273"/>
      <c r="M51" s="273"/>
      <c r="N51" s="273"/>
      <c r="O51" s="273"/>
      <c r="Q51" s="12"/>
    </row>
    <row r="52" spans="2:17" ht="13.5" customHeight="1" thickBot="1" x14ac:dyDescent="0.3">
      <c r="B52" s="267"/>
      <c r="C52" s="269"/>
      <c r="D52" s="166" t="str">
        <f>IFERROR(INDEX(Listes!$33:$69,MATCH(Checklist!F52,Listes!$A$33:$A$69,0),MATCH($N$10,Listes!$31:$31,0)+MATCH($G$10,Listes!$B$32:$I$32,0)-1),"")</f>
        <v/>
      </c>
      <c r="E52" s="174"/>
      <c r="F52" s="254" t="s">
        <v>76</v>
      </c>
      <c r="G52" s="254"/>
      <c r="H52" s="254"/>
      <c r="I52" s="254"/>
      <c r="J52" s="167"/>
      <c r="K52" s="74"/>
      <c r="L52" s="273"/>
      <c r="M52" s="273"/>
      <c r="N52" s="273"/>
      <c r="O52" s="273"/>
      <c r="Q52" s="12"/>
    </row>
    <row r="53" spans="2:17" ht="3" customHeight="1" thickBot="1" x14ac:dyDescent="0.3">
      <c r="B53" s="267"/>
      <c r="C53" s="269"/>
      <c r="D53" s="166"/>
      <c r="E53" s="74"/>
      <c r="I53" s="74"/>
      <c r="J53" s="167" t="str">
        <f>IFERROR(INDEX(Listes!$33:$69,MATCH(Checklist!L53,Listes!$A$33:$A$69,0),MATCH($N$10,Listes!$31:$31,0)+MATCH($G$10,Listes!$B$32:$I$32,0)-1),"")</f>
        <v/>
      </c>
      <c r="K53" s="74"/>
      <c r="L53" s="74"/>
      <c r="M53" s="74"/>
      <c r="Q53" s="12"/>
    </row>
    <row r="54" spans="2:17" ht="13.5" customHeight="1" thickBot="1" x14ac:dyDescent="0.3">
      <c r="B54" s="267"/>
      <c r="C54" s="269"/>
      <c r="D54" s="166" t="str">
        <f>IFERROR(INDEX(Listes!$33:$69,MATCH(Checklist!F54,Listes!$A$33:$A$69,0),MATCH($N$10,Listes!$31:$31,0)+MATCH($G$10,Listes!$B$32:$I$32,0)-1),"")</f>
        <v/>
      </c>
      <c r="E54" s="174"/>
      <c r="F54" s="254" t="s">
        <v>115</v>
      </c>
      <c r="G54" s="254"/>
      <c r="H54" s="254"/>
      <c r="I54" s="254"/>
      <c r="J54" s="167" t="str">
        <f>IFERROR(INDEX(Listes!$33:$69,MATCH(Checklist!L54,Listes!$A$33:$A$69,0),MATCH($N$10,Listes!$31:$31,0)+MATCH($G$10,Listes!$B$32:$I$32,0)-1),"")</f>
        <v/>
      </c>
      <c r="K54" s="174"/>
      <c r="L54" s="243" t="s">
        <v>78</v>
      </c>
      <c r="M54" s="254"/>
      <c r="N54" s="254"/>
      <c r="O54" s="254"/>
      <c r="Q54" s="12"/>
    </row>
    <row r="55" spans="2:17" ht="3" customHeight="1" thickBot="1" x14ac:dyDescent="0.3">
      <c r="B55" s="267"/>
      <c r="C55" s="269"/>
      <c r="D55" s="166"/>
      <c r="E55" s="74"/>
      <c r="I55" s="74"/>
      <c r="J55" s="167"/>
      <c r="K55" s="74"/>
      <c r="L55" s="74"/>
      <c r="M55" s="74"/>
      <c r="Q55" s="12"/>
    </row>
    <row r="56" spans="2:17" ht="13.5" customHeight="1" thickBot="1" x14ac:dyDescent="0.3">
      <c r="B56" s="267"/>
      <c r="C56" s="269"/>
      <c r="D56" s="166" t="str">
        <f>IFERROR(INDEX(Listes!$33:$69,MATCH(Checklist!F56,Listes!$A$33:$A$69,0),MATCH($N$10,Listes!$31:$31,0)+MATCH($G$10,Listes!$B$32:$I$32,0)-1),"")</f>
        <v/>
      </c>
      <c r="E56" s="174"/>
      <c r="F56" s="243" t="s">
        <v>79</v>
      </c>
      <c r="G56" s="254"/>
      <c r="H56" s="254"/>
      <c r="I56" s="254"/>
      <c r="J56" s="167" t="str">
        <f>IFERROR(INDEX(Listes!$33:$69,MATCH(Checklist!L56,Listes!$A$33:$A$69,0),MATCH($N$10,Listes!$31:$31,0)+MATCH($G$10,Listes!$B$32:$I$32,0)-1),"")</f>
        <v/>
      </c>
      <c r="K56" s="174"/>
      <c r="L56" s="254" t="s">
        <v>80</v>
      </c>
      <c r="M56" s="254"/>
      <c r="N56" s="254"/>
      <c r="O56" s="254"/>
      <c r="Q56" s="12"/>
    </row>
    <row r="57" spans="2:17" ht="3" customHeight="1" thickBot="1" x14ac:dyDescent="0.3">
      <c r="B57" s="267"/>
      <c r="C57" s="269"/>
      <c r="D57" s="166"/>
      <c r="E57" s="74"/>
      <c r="I57" s="74"/>
      <c r="J57" s="167"/>
      <c r="K57" s="74"/>
      <c r="L57" s="74"/>
      <c r="M57" s="74"/>
      <c r="Q57" s="12"/>
    </row>
    <row r="58" spans="2:17" ht="13.5" customHeight="1" thickBot="1" x14ac:dyDescent="0.3">
      <c r="B58" s="267"/>
      <c r="C58" s="269"/>
      <c r="D58" s="166" t="str">
        <f>IFERROR(INDEX(Listes!$33:$69,MATCH(Checklist!F58,Listes!$A$33:$A$69,0),MATCH($N$10,Listes!$31:$31,0)+MATCH($G$10,Listes!$B$32:$I$32,0)-1),"")</f>
        <v/>
      </c>
      <c r="E58" s="174"/>
      <c r="F58" s="254" t="s">
        <v>82</v>
      </c>
      <c r="G58" s="254"/>
      <c r="H58" s="254"/>
      <c r="I58" s="254"/>
      <c r="J58" s="167" t="str">
        <f>IFERROR(INDEX(Listes!$33:$69,MATCH(Checklist!L58,Listes!$A$33:$A$69,0),MATCH($N$10,Listes!$31:$31,0)+MATCH($G$10,Listes!$B$32:$I$32,0)-1),"")</f>
        <v/>
      </c>
      <c r="K58" s="174"/>
      <c r="L58" s="243" t="s">
        <v>81</v>
      </c>
      <c r="M58" s="254"/>
      <c r="N58" s="254"/>
      <c r="O58" s="254"/>
      <c r="Q58" s="12"/>
    </row>
    <row r="59" spans="2:17" ht="3" customHeight="1" thickBot="1" x14ac:dyDescent="0.3">
      <c r="B59" s="267"/>
      <c r="C59" s="269"/>
      <c r="D59" s="166"/>
      <c r="E59" s="74"/>
      <c r="I59" s="74"/>
      <c r="J59" s="167"/>
      <c r="K59" s="74"/>
      <c r="L59" s="74"/>
      <c r="M59" s="74"/>
      <c r="Q59" s="12"/>
    </row>
    <row r="60" spans="2:17" ht="13.5" customHeight="1" thickBot="1" x14ac:dyDescent="0.3">
      <c r="B60" s="267"/>
      <c r="C60" s="269"/>
      <c r="D60" s="166" t="str">
        <f>IFERROR(INDEX(Listes!$33:$69,MATCH(Checklist!F60,Listes!$A$33:$A$69,0),MATCH($N$10,Listes!$31:$31,0)+MATCH($G$10,Listes!$B$32:$I$32,0)-1),"")</f>
        <v/>
      </c>
      <c r="E60" s="174"/>
      <c r="F60" s="243" t="s">
        <v>83</v>
      </c>
      <c r="G60" s="254"/>
      <c r="H60" s="254"/>
      <c r="I60" s="254"/>
      <c r="J60" s="167" t="str">
        <f>IFERROR(INDEX(Listes!$33:$69,MATCH(Checklist!L60,Listes!$A$33:$A$69,0),MATCH($N$10,Listes!$31:$31,0)+MATCH($G$10,Listes!$B$32:$I$32,0)-1),"")</f>
        <v/>
      </c>
      <c r="K60" s="174"/>
      <c r="L60" s="254" t="s">
        <v>84</v>
      </c>
      <c r="M60" s="254"/>
      <c r="N60" s="254"/>
      <c r="O60" s="254"/>
      <c r="Q60" s="12"/>
    </row>
    <row r="61" spans="2:17" ht="3" customHeight="1" thickBot="1" x14ac:dyDescent="0.3">
      <c r="B61" s="267"/>
      <c r="C61" s="269"/>
      <c r="D61" s="166"/>
      <c r="E61" s="74"/>
      <c r="I61" s="74"/>
      <c r="J61" s="167"/>
      <c r="K61" s="74"/>
      <c r="L61" s="74"/>
      <c r="M61" s="74"/>
      <c r="Q61" s="12"/>
    </row>
    <row r="62" spans="2:17" ht="13.5" customHeight="1" thickBot="1" x14ac:dyDescent="0.3">
      <c r="B62" s="267"/>
      <c r="C62" s="269"/>
      <c r="D62" s="166" t="str">
        <f>IFERROR(INDEX(Listes!$33:$69,MATCH(Checklist!F62,Listes!$A$33:$A$69,0),MATCH($N$10,Listes!$31:$31,0)+MATCH($G$10,Listes!$B$32:$I$32,0)-1),"")</f>
        <v/>
      </c>
      <c r="E62" s="174"/>
      <c r="F62" s="254" t="s">
        <v>85</v>
      </c>
      <c r="G62" s="254"/>
      <c r="H62" s="254"/>
      <c r="I62" s="254"/>
      <c r="J62" s="167" t="str">
        <f>IFERROR(INDEX(Listes!$33:$69,MATCH(Checklist!L62,Listes!$A$33:$A$69,0),MATCH($N$10,Listes!$31:$31,0)+MATCH($G$10,Listes!$B$32:$I$32,0)-1),"")</f>
        <v/>
      </c>
      <c r="K62" s="174"/>
      <c r="L62" s="254" t="s">
        <v>87</v>
      </c>
      <c r="M62" s="254"/>
      <c r="N62" s="254"/>
      <c r="O62" s="254"/>
      <c r="Q62" s="12"/>
    </row>
    <row r="63" spans="2:17" ht="3" customHeight="1" thickBot="1" x14ac:dyDescent="0.3">
      <c r="B63" s="267"/>
      <c r="C63" s="269"/>
      <c r="D63" s="166"/>
      <c r="E63" s="74"/>
      <c r="I63" s="74"/>
      <c r="J63" s="167"/>
      <c r="K63" s="74"/>
      <c r="L63" s="74"/>
      <c r="M63" s="74"/>
      <c r="Q63" s="12"/>
    </row>
    <row r="64" spans="2:17" ht="13.5" customHeight="1" thickBot="1" x14ac:dyDescent="0.3">
      <c r="B64" s="267"/>
      <c r="C64" s="269"/>
      <c r="D64" s="166" t="str">
        <f>IFERROR(INDEX(Listes!$33:$69,MATCH(Checklist!F64,Listes!$A$33:$A$69,0),MATCH($N$10,Listes!$31:$31,0)+MATCH($G$10,Listes!$B$32:$I$32,0)-1),"")</f>
        <v/>
      </c>
      <c r="E64" s="174"/>
      <c r="F64" s="254" t="s">
        <v>86</v>
      </c>
      <c r="G64" s="254"/>
      <c r="H64" s="254"/>
      <c r="I64" s="254"/>
      <c r="J64" s="167" t="str">
        <f>IFERROR(INDEX(Listes!$33:$69,MATCH(Checklist!L64,Listes!$A$33:$A$69,0),MATCH($N$10,Listes!$31:$31,0)+MATCH($G$10,Listes!$B$32:$I$32,0)-1),"")</f>
        <v/>
      </c>
      <c r="K64" s="174"/>
      <c r="L64" s="254" t="s">
        <v>89</v>
      </c>
      <c r="M64" s="254"/>
      <c r="N64" s="254"/>
      <c r="O64" s="254"/>
      <c r="Q64" s="12"/>
    </row>
    <row r="65" spans="2:17" ht="3" customHeight="1" thickBot="1" x14ac:dyDescent="0.3">
      <c r="B65" s="267"/>
      <c r="C65" s="269"/>
      <c r="D65" s="166" t="str">
        <f>IFERROR(INDEX(Listes!$33:$69,MATCH(Checklist!F65,Listes!$A$33:$A$69,0),MATCH($N$10,Listes!$31:$31,0)+MATCH($G$10,Listes!$B$32:$I$32,0)-1),"")</f>
        <v/>
      </c>
      <c r="E65" s="74"/>
      <c r="F65" s="271"/>
      <c r="G65" s="271"/>
      <c r="H65" s="271"/>
      <c r="I65" s="271"/>
      <c r="J65" s="167"/>
      <c r="K65" s="74"/>
      <c r="L65" s="74"/>
      <c r="M65" s="74"/>
      <c r="Q65" s="12"/>
    </row>
    <row r="66" spans="2:17" ht="13.5" customHeight="1" thickBot="1" x14ac:dyDescent="0.3">
      <c r="B66" s="267"/>
      <c r="C66" s="269"/>
      <c r="D66" s="166" t="str">
        <f>IFERROR(INDEX(Listes!$33:$69,MATCH(Checklist!F66,Listes!$A$33:$A$69,0),MATCH($N$10,Listes!$31:$31,0)+MATCH($G$10,Listes!$B$32:$I$32,0)-1),"")</f>
        <v/>
      </c>
      <c r="E66" s="174"/>
      <c r="F66" s="254" t="s">
        <v>88</v>
      </c>
      <c r="G66" s="254"/>
      <c r="H66" s="254"/>
      <c r="I66" s="254"/>
      <c r="J66" s="168" t="str">
        <f>IFERROR(INDEX(Listes!$33:$69,MATCH(Checklist!L66,Listes!$A$33:$A$69,0),MATCH($N$10,Listes!$31:$31,0)+MATCH($G$10,Listes!$B$32:$I$32,0)-1),"")</f>
        <v/>
      </c>
      <c r="K66" s="175"/>
      <c r="L66" s="1" t="s">
        <v>90</v>
      </c>
      <c r="M66" s="272"/>
      <c r="N66" s="272"/>
      <c r="O66" s="272"/>
      <c r="Q66" s="12"/>
    </row>
    <row r="67" spans="2:17" ht="3" customHeight="1" x14ac:dyDescent="0.25">
      <c r="B67" s="267"/>
      <c r="C67" s="269"/>
      <c r="D67" s="73"/>
      <c r="E67" s="74"/>
      <c r="F67" s="74"/>
      <c r="I67" s="74"/>
      <c r="J67" s="74"/>
      <c r="K67" s="74"/>
      <c r="Q67" s="12"/>
    </row>
    <row r="68" spans="2:17" ht="3" customHeight="1" thickBot="1" x14ac:dyDescent="0.3">
      <c r="B68" s="267"/>
      <c r="C68" s="270"/>
      <c r="D68" s="83"/>
      <c r="E68" s="84"/>
      <c r="F68" s="84"/>
      <c r="G68" s="85"/>
      <c r="H68" s="85"/>
      <c r="I68" s="84"/>
      <c r="J68" s="84"/>
      <c r="K68" s="84"/>
      <c r="L68" s="85"/>
      <c r="M68" s="85"/>
      <c r="N68" s="85"/>
      <c r="O68" s="85"/>
      <c r="P68" s="85"/>
      <c r="Q68" s="86"/>
    </row>
    <row r="69" spans="2:17" ht="3" customHeight="1" x14ac:dyDescent="0.25">
      <c r="B69" s="290"/>
      <c r="C69" s="295" t="s">
        <v>179</v>
      </c>
      <c r="D69" s="136"/>
      <c r="E69" s="136"/>
      <c r="F69" s="136"/>
      <c r="G69" s="136"/>
      <c r="H69" s="136"/>
      <c r="I69" s="136"/>
      <c r="J69" s="136"/>
      <c r="K69" s="136"/>
      <c r="L69" s="136"/>
      <c r="M69" s="136"/>
      <c r="N69" s="136"/>
      <c r="O69" s="136"/>
      <c r="P69" s="136"/>
      <c r="Q69" s="150"/>
    </row>
    <row r="70" spans="2:17" ht="3" customHeight="1" x14ac:dyDescent="0.25">
      <c r="B70" s="291"/>
      <c r="C70" s="296"/>
      <c r="Q70" s="12"/>
    </row>
    <row r="71" spans="2:17" ht="13.5" customHeight="1" x14ac:dyDescent="0.25">
      <c r="B71" s="291"/>
      <c r="C71" s="296"/>
      <c r="D71" s="294" t="s">
        <v>212</v>
      </c>
      <c r="E71" s="294"/>
      <c r="F71" s="144"/>
      <c r="G71" s="144"/>
      <c r="H71" s="144"/>
      <c r="I71" s="144"/>
      <c r="J71" s="294" t="s">
        <v>212</v>
      </c>
      <c r="K71" s="294"/>
      <c r="Q71" s="12"/>
    </row>
    <row r="72" spans="2:17" ht="13.5" customHeight="1" x14ac:dyDescent="0.25">
      <c r="B72" s="291"/>
      <c r="C72" s="296"/>
      <c r="D72" s="293" t="s">
        <v>149</v>
      </c>
      <c r="E72" s="293"/>
      <c r="F72" s="254" t="s">
        <v>191</v>
      </c>
      <c r="G72" s="254"/>
      <c r="H72" s="254"/>
      <c r="J72" s="293" t="s">
        <v>149</v>
      </c>
      <c r="K72" s="293"/>
      <c r="L72" s="253" t="s">
        <v>193</v>
      </c>
      <c r="M72" s="253"/>
      <c r="N72" s="253"/>
      <c r="Q72" s="12"/>
    </row>
    <row r="73" spans="2:17" ht="13.5" customHeight="1" x14ac:dyDescent="0.25">
      <c r="B73" s="291"/>
      <c r="C73" s="296"/>
      <c r="D73" s="293" t="s">
        <v>149</v>
      </c>
      <c r="E73" s="293"/>
      <c r="F73" s="254" t="s">
        <v>180</v>
      </c>
      <c r="G73" s="254"/>
      <c r="H73" s="254"/>
      <c r="J73" s="293" t="s">
        <v>149</v>
      </c>
      <c r="K73" s="293"/>
      <c r="L73" s="253" t="s">
        <v>194</v>
      </c>
      <c r="M73" s="253"/>
      <c r="N73" s="253"/>
      <c r="Q73" s="12"/>
    </row>
    <row r="74" spans="2:17" ht="13.5" customHeight="1" x14ac:dyDescent="0.25">
      <c r="B74" s="291"/>
      <c r="C74" s="296"/>
      <c r="D74" s="293" t="s">
        <v>149</v>
      </c>
      <c r="E74" s="293"/>
      <c r="F74" s="254" t="s">
        <v>181</v>
      </c>
      <c r="G74" s="254"/>
      <c r="H74" s="254"/>
      <c r="J74" s="293" t="s">
        <v>149</v>
      </c>
      <c r="K74" s="293"/>
      <c r="L74" s="254" t="s">
        <v>195</v>
      </c>
      <c r="M74" s="254"/>
      <c r="N74" s="254"/>
      <c r="O74" s="179" t="s">
        <v>200</v>
      </c>
      <c r="Q74" s="12"/>
    </row>
    <row r="75" spans="2:17" ht="13.5" customHeight="1" x14ac:dyDescent="0.25">
      <c r="B75" s="291"/>
      <c r="C75" s="296"/>
      <c r="D75" s="293" t="s">
        <v>149</v>
      </c>
      <c r="E75" s="293"/>
      <c r="F75" s="254" t="s">
        <v>192</v>
      </c>
      <c r="G75" s="254"/>
      <c r="H75" s="254"/>
      <c r="J75" s="293" t="s">
        <v>149</v>
      </c>
      <c r="K75" s="293"/>
      <c r="L75" s="254" t="s">
        <v>202</v>
      </c>
      <c r="M75" s="254"/>
      <c r="N75" s="254"/>
      <c r="O75" s="182" t="s">
        <v>201</v>
      </c>
      <c r="Q75" s="12"/>
    </row>
    <row r="76" spans="2:17" ht="13.5" customHeight="1" x14ac:dyDescent="0.25">
      <c r="B76" s="291"/>
      <c r="C76" s="296"/>
      <c r="D76" s="293" t="s">
        <v>149</v>
      </c>
      <c r="E76" s="293"/>
      <c r="F76" s="297" t="s">
        <v>225</v>
      </c>
      <c r="G76" s="297"/>
      <c r="H76" s="179"/>
      <c r="J76" s="293" t="s">
        <v>149</v>
      </c>
      <c r="K76" s="293"/>
      <c r="L76" s="1" t="s">
        <v>203</v>
      </c>
      <c r="Q76" s="12"/>
    </row>
    <row r="77" spans="2:17" s="147" customFormat="1" ht="13.5" customHeight="1" x14ac:dyDescent="0.25">
      <c r="B77" s="291"/>
      <c r="C77" s="296"/>
      <c r="D77" s="293" t="s">
        <v>149</v>
      </c>
      <c r="E77" s="293"/>
      <c r="F77" s="256" t="s">
        <v>223</v>
      </c>
      <c r="G77" s="256"/>
      <c r="H77" s="256"/>
      <c r="J77" s="146"/>
      <c r="K77" s="146"/>
      <c r="Q77" s="12"/>
    </row>
    <row r="78" spans="2:17" ht="13.5" customHeight="1" x14ac:dyDescent="0.25">
      <c r="B78" s="291"/>
      <c r="C78" s="296"/>
      <c r="F78" s="254"/>
      <c r="G78" s="254"/>
      <c r="Q78" s="12"/>
    </row>
    <row r="79" spans="2:17" ht="13.5" customHeight="1" thickBot="1" x14ac:dyDescent="0.3">
      <c r="B79" s="291"/>
      <c r="C79" s="296"/>
      <c r="G79" s="148" t="s">
        <v>190</v>
      </c>
      <c r="H79" s="148" t="s">
        <v>187</v>
      </c>
      <c r="I79" s="294" t="s">
        <v>188</v>
      </c>
      <c r="J79" s="294"/>
      <c r="K79" s="294" t="s">
        <v>187</v>
      </c>
      <c r="L79" s="294"/>
      <c r="M79" s="148" t="s">
        <v>189</v>
      </c>
      <c r="N79" s="148" t="s">
        <v>187</v>
      </c>
      <c r="O79" s="255" t="s">
        <v>282</v>
      </c>
      <c r="P79" s="255"/>
      <c r="Q79" s="12"/>
    </row>
    <row r="80" spans="2:17" ht="13.5" customHeight="1" thickBot="1" x14ac:dyDescent="0.3">
      <c r="B80" s="291"/>
      <c r="C80" s="296"/>
      <c r="D80" s="293" t="s">
        <v>149</v>
      </c>
      <c r="E80" s="293"/>
      <c r="F80" s="91" t="s">
        <v>186</v>
      </c>
      <c r="G80" s="180"/>
      <c r="H80" s="181"/>
      <c r="I80" s="180"/>
      <c r="J80" s="169"/>
      <c r="K80" s="169"/>
      <c r="L80" s="181"/>
      <c r="M80" s="180"/>
      <c r="N80" s="181"/>
      <c r="O80" s="255"/>
      <c r="P80" s="255"/>
      <c r="Q80" s="12"/>
    </row>
    <row r="81" spans="2:17" ht="3" customHeight="1" x14ac:dyDescent="0.25">
      <c r="B81" s="291"/>
      <c r="C81" s="296"/>
      <c r="Q81" s="12"/>
    </row>
    <row r="82" spans="2:17" ht="3" customHeight="1" thickBot="1" x14ac:dyDescent="0.3">
      <c r="B82" s="292"/>
      <c r="C82" s="296"/>
      <c r="D82" s="136"/>
      <c r="E82" s="136"/>
      <c r="F82" s="136"/>
      <c r="G82" s="136"/>
      <c r="H82" s="136"/>
      <c r="I82" s="136"/>
      <c r="J82" s="136"/>
      <c r="K82" s="136"/>
      <c r="L82" s="136"/>
      <c r="M82" s="136"/>
      <c r="N82" s="136"/>
      <c r="O82" s="136"/>
      <c r="P82" s="136"/>
      <c r="Q82" s="151"/>
    </row>
    <row r="83" spans="2:17" ht="3.75" customHeight="1" x14ac:dyDescent="0.25">
      <c r="B83" s="290"/>
      <c r="C83" s="302" t="s">
        <v>224</v>
      </c>
      <c r="D83" s="97"/>
      <c r="E83" s="95"/>
      <c r="F83" s="95"/>
      <c r="G83" s="95"/>
      <c r="H83" s="95"/>
      <c r="I83" s="95"/>
      <c r="J83" s="95"/>
      <c r="K83" s="95"/>
      <c r="L83" s="95"/>
      <c r="M83" s="95"/>
      <c r="N83" s="95"/>
      <c r="O83" s="95"/>
      <c r="P83" s="95"/>
      <c r="Q83" s="96"/>
    </row>
    <row r="84" spans="2:17" ht="3" customHeight="1" x14ac:dyDescent="0.25">
      <c r="B84" s="291"/>
      <c r="C84" s="303"/>
      <c r="D84" s="2"/>
      <c r="E84" s="2"/>
      <c r="F84" s="2"/>
      <c r="G84" s="2"/>
      <c r="H84" s="2"/>
      <c r="I84" s="2"/>
      <c r="J84" s="2"/>
      <c r="K84" s="2"/>
      <c r="L84" s="2"/>
      <c r="M84" s="2"/>
      <c r="N84" s="2"/>
      <c r="O84" s="2"/>
      <c r="Q84" s="12"/>
    </row>
    <row r="85" spans="2:17" ht="13.5" customHeight="1" x14ac:dyDescent="0.25">
      <c r="B85" s="291"/>
      <c r="C85" s="303"/>
      <c r="D85" s="2"/>
      <c r="E85" s="2"/>
      <c r="F85" s="99" t="s">
        <v>92</v>
      </c>
      <c r="G85" s="300"/>
      <c r="H85" s="300"/>
      <c r="I85" s="300"/>
      <c r="J85" s="2"/>
      <c r="K85" s="2"/>
      <c r="L85" s="99" t="s">
        <v>114</v>
      </c>
      <c r="M85" s="299" t="e">
        <f>INDEX(Listes!A74:I99,MATCH(Checklist!G85,Listes!A74:A99,0),8)</f>
        <v>#N/A</v>
      </c>
      <c r="N85" s="299"/>
      <c r="O85" s="299"/>
      <c r="Q85" s="12"/>
    </row>
    <row r="86" spans="2:17" ht="13.5" customHeight="1" x14ac:dyDescent="0.25">
      <c r="B86" s="291"/>
      <c r="C86" s="303"/>
      <c r="D86" s="2"/>
      <c r="E86" s="2"/>
      <c r="F86" s="2"/>
      <c r="G86" s="2"/>
      <c r="H86" s="2"/>
      <c r="I86" s="2"/>
      <c r="J86" s="2"/>
      <c r="K86" s="2"/>
      <c r="L86" s="2"/>
      <c r="M86" s="2"/>
      <c r="N86" s="2"/>
      <c r="O86" s="2"/>
      <c r="Q86" s="12"/>
    </row>
    <row r="87" spans="2:17" ht="13.5" customHeight="1" x14ac:dyDescent="0.25">
      <c r="B87" s="291"/>
      <c r="C87" s="303"/>
      <c r="D87" s="2"/>
      <c r="E87" s="2"/>
      <c r="F87" s="301" t="s">
        <v>116</v>
      </c>
      <c r="G87" s="301"/>
      <c r="H87" s="301"/>
      <c r="I87" s="301"/>
      <c r="J87" s="301" t="s">
        <v>117</v>
      </c>
      <c r="K87" s="301"/>
      <c r="L87" s="301"/>
      <c r="M87" s="301"/>
      <c r="N87" s="3"/>
      <c r="O87" s="3" t="s">
        <v>123</v>
      </c>
      <c r="Q87" s="12"/>
    </row>
    <row r="88" spans="2:17" ht="13.5" customHeight="1" x14ac:dyDescent="0.25">
      <c r="B88" s="291"/>
      <c r="C88" s="303"/>
      <c r="D88" s="298" t="s">
        <v>119</v>
      </c>
      <c r="E88" s="298"/>
      <c r="F88" s="298"/>
      <c r="G88" s="100" t="e">
        <f>INDEX(Listes!A74:M99,MATCH(Checklist!G85,Listes!A74:A99,0),2)</f>
        <v>#N/A</v>
      </c>
      <c r="H88" s="2" t="s">
        <v>136</v>
      </c>
      <c r="I88" s="2"/>
      <c r="J88" s="298" t="s">
        <v>119</v>
      </c>
      <c r="K88" s="298"/>
      <c r="L88" s="298"/>
      <c r="M88" s="176">
        <v>0</v>
      </c>
      <c r="N88" s="2" t="s">
        <v>136</v>
      </c>
      <c r="O88" s="123" t="e">
        <f>IF(M88&gt;G88,"Non","Oui")</f>
        <v>#N/A</v>
      </c>
      <c r="Q88" s="12"/>
    </row>
    <row r="89" spans="2:17" ht="13.5" customHeight="1" x14ac:dyDescent="0.25">
      <c r="B89" s="291"/>
      <c r="C89" s="303"/>
      <c r="D89" s="2"/>
      <c r="E89" s="298" t="s">
        <v>151</v>
      </c>
      <c r="F89" s="298"/>
      <c r="G89" s="100" t="e">
        <f>INDEX(Listes!A74:I99,MATCH(Checklist!G85,Listes!A74:A99,0),3)</f>
        <v>#N/A</v>
      </c>
      <c r="H89" s="2" t="s">
        <v>136</v>
      </c>
      <c r="I89" s="2"/>
      <c r="J89" s="298" t="s">
        <v>151</v>
      </c>
      <c r="K89" s="298"/>
      <c r="L89" s="298"/>
      <c r="M89" s="176">
        <v>0</v>
      </c>
      <c r="N89" s="2" t="s">
        <v>136</v>
      </c>
      <c r="O89" s="123" t="e">
        <f>IF(M89&lt;G89,"Non","Oui")</f>
        <v>#N/A</v>
      </c>
      <c r="Q89" s="12"/>
    </row>
    <row r="90" spans="2:17" ht="13.5" customHeight="1" x14ac:dyDescent="0.25">
      <c r="B90" s="291"/>
      <c r="C90" s="303"/>
      <c r="D90" s="2"/>
      <c r="E90" s="298" t="s">
        <v>148</v>
      </c>
      <c r="F90" s="298"/>
      <c r="G90" s="100" t="e">
        <f>INDEX(Listes!A74:J99,MATCH(Checklist!G85,Listes!A74:A99,0),9)</f>
        <v>#N/A</v>
      </c>
      <c r="H90" s="2" t="s">
        <v>136</v>
      </c>
      <c r="I90" s="2"/>
      <c r="J90" s="298" t="s">
        <v>148</v>
      </c>
      <c r="K90" s="298"/>
      <c r="L90" s="298"/>
      <c r="M90" s="176">
        <v>0</v>
      </c>
      <c r="N90" s="2" t="s">
        <v>136</v>
      </c>
      <c r="O90" s="123" t="e">
        <f>IF(M90&lt;G90,"Non","Oui")</f>
        <v>#N/A</v>
      </c>
      <c r="Q90" s="12"/>
    </row>
    <row r="91" spans="2:17" ht="13.5" customHeight="1" x14ac:dyDescent="0.25">
      <c r="B91" s="291"/>
      <c r="C91" s="303"/>
      <c r="D91" s="2"/>
      <c r="E91" s="2"/>
      <c r="F91" s="99" t="s">
        <v>120</v>
      </c>
      <c r="G91" s="100" t="e">
        <f>INDEX(Listes!A74:I99,MATCH(Checklist!G85,Listes!A74:A99,0),4)</f>
        <v>#N/A</v>
      </c>
      <c r="H91" s="2" t="s">
        <v>136</v>
      </c>
      <c r="I91" s="2"/>
      <c r="J91" s="298" t="s">
        <v>120</v>
      </c>
      <c r="K91" s="298"/>
      <c r="L91" s="298"/>
      <c r="M91" s="176">
        <v>0</v>
      </c>
      <c r="N91" s="2" t="s">
        <v>136</v>
      </c>
      <c r="O91" s="123" t="e">
        <f>IF(M91&lt;=G91,"Oui","Non")</f>
        <v>#N/A</v>
      </c>
      <c r="Q91" s="12"/>
    </row>
    <row r="92" spans="2:17" ht="13.5" customHeight="1" x14ac:dyDescent="0.25">
      <c r="B92" s="291"/>
      <c r="C92" s="303"/>
      <c r="D92" s="2"/>
      <c r="E92" s="2"/>
      <c r="F92" s="99" t="s">
        <v>121</v>
      </c>
      <c r="G92" s="100" t="e">
        <f>INDEX(Listes!A74:I99,MATCH(Checklist!G85,Listes!A74:A99,0),5)</f>
        <v>#N/A</v>
      </c>
      <c r="H92" s="2" t="s">
        <v>136</v>
      </c>
      <c r="I92" s="2"/>
      <c r="J92" s="298" t="s">
        <v>121</v>
      </c>
      <c r="K92" s="298"/>
      <c r="L92" s="298"/>
      <c r="M92" s="176">
        <v>0</v>
      </c>
      <c r="N92" s="2" t="s">
        <v>136</v>
      </c>
      <c r="O92" s="123" t="e">
        <f>IF(M92&lt;=G92,"Oui","Non")</f>
        <v>#N/A</v>
      </c>
      <c r="Q92" s="12"/>
    </row>
    <row r="93" spans="2:17" ht="13.5" customHeight="1" x14ac:dyDescent="0.25">
      <c r="B93" s="291"/>
      <c r="C93" s="303"/>
      <c r="D93" s="2"/>
      <c r="E93" s="2"/>
      <c r="F93" s="99" t="s">
        <v>122</v>
      </c>
      <c r="G93" s="100" t="e">
        <f>INDEX(Listes!A74:I99,MATCH(Checklist!G85,Listes!A74:A99,0),6)</f>
        <v>#N/A</v>
      </c>
      <c r="H93" s="2" t="s">
        <v>136</v>
      </c>
      <c r="I93" s="2"/>
      <c r="J93" s="298" t="s">
        <v>122</v>
      </c>
      <c r="K93" s="298"/>
      <c r="L93" s="298"/>
      <c r="M93" s="176">
        <v>0</v>
      </c>
      <c r="N93" s="2" t="s">
        <v>136</v>
      </c>
      <c r="O93" s="123" t="e">
        <f t="shared" ref="O93:O106" si="0">IF(M93&lt;G93,"Oui","Non")</f>
        <v>#N/A</v>
      </c>
      <c r="Q93" s="12"/>
    </row>
    <row r="94" spans="2:17" ht="13.5" customHeight="1" x14ac:dyDescent="0.25">
      <c r="B94" s="291"/>
      <c r="C94" s="303"/>
      <c r="D94" s="2"/>
      <c r="E94" s="2"/>
      <c r="F94" s="99" t="s">
        <v>133</v>
      </c>
      <c r="G94" s="124" t="e">
        <f>INDEX(Listes!A74:M99,MATCH(Checklist!G85,Listes!A74:A99,0),10)</f>
        <v>#N/A</v>
      </c>
      <c r="H94" s="107" t="s">
        <v>152</v>
      </c>
      <c r="I94" s="108" t="e">
        <f>INDEX(Listes!A74:M99,MATCH(Checklist!G85,Listes!A74:A99,0),11)</f>
        <v>#N/A</v>
      </c>
      <c r="J94" s="110" t="s">
        <v>135</v>
      </c>
      <c r="K94" s="106"/>
      <c r="L94" s="110" t="s">
        <v>134</v>
      </c>
      <c r="M94" s="176">
        <v>0</v>
      </c>
      <c r="N94" s="2" t="s">
        <v>135</v>
      </c>
      <c r="O94" s="123" t="e">
        <f>IF(M94&lt;G94,"Non","Oui")</f>
        <v>#N/A</v>
      </c>
      <c r="Q94" s="12"/>
    </row>
    <row r="95" spans="2:17" ht="13.5" customHeight="1" x14ac:dyDescent="0.25">
      <c r="B95" s="291"/>
      <c r="C95" s="303"/>
      <c r="D95" s="2"/>
      <c r="E95" s="2"/>
      <c r="F95" s="317" t="s">
        <v>284</v>
      </c>
      <c r="G95" s="317"/>
      <c r="H95" s="317"/>
      <c r="I95" s="317"/>
      <c r="J95" s="317"/>
      <c r="K95" s="317"/>
      <c r="L95" s="317"/>
      <c r="M95" s="317"/>
      <c r="N95" s="317"/>
      <c r="O95" s="317"/>
      <c r="Q95" s="12"/>
    </row>
    <row r="96" spans="2:17" s="231" customFormat="1" ht="13.5" customHeight="1" x14ac:dyDescent="0.25">
      <c r="B96" s="291"/>
      <c r="C96" s="303"/>
      <c r="D96" s="2"/>
      <c r="E96" s="2"/>
      <c r="F96" s="233"/>
      <c r="G96" s="233"/>
      <c r="H96" s="233"/>
      <c r="I96" s="233"/>
      <c r="J96" s="233"/>
      <c r="K96" s="233"/>
      <c r="L96" s="233"/>
      <c r="M96" s="233"/>
      <c r="N96" s="233"/>
      <c r="O96" s="233"/>
      <c r="Q96" s="12"/>
    </row>
    <row r="97" spans="2:17" ht="13.5" customHeight="1" x14ac:dyDescent="0.25">
      <c r="B97" s="291"/>
      <c r="C97" s="303"/>
      <c r="D97" s="2"/>
      <c r="E97" s="2"/>
      <c r="F97" s="301" t="s">
        <v>162</v>
      </c>
      <c r="G97" s="301"/>
      <c r="H97" s="301"/>
      <c r="I97" s="301"/>
      <c r="J97" s="306" t="s">
        <v>230</v>
      </c>
      <c r="K97" s="306"/>
      <c r="L97" s="306"/>
      <c r="M97" s="306"/>
      <c r="N97" s="2"/>
      <c r="O97" s="137"/>
      <c r="Q97" s="12"/>
    </row>
    <row r="98" spans="2:17" ht="13.5" customHeight="1" x14ac:dyDescent="0.25">
      <c r="B98" s="291"/>
      <c r="C98" s="303"/>
      <c r="D98" s="2"/>
      <c r="E98" s="2"/>
      <c r="F98" s="104" t="s">
        <v>158</v>
      </c>
      <c r="G98" s="176"/>
      <c r="H98" s="2"/>
      <c r="I98" s="2"/>
      <c r="J98" s="298" t="s">
        <v>231</v>
      </c>
      <c r="K98" s="298"/>
      <c r="L98" s="298"/>
      <c r="M98" s="298"/>
      <c r="N98" s="2"/>
      <c r="O98" s="190"/>
      <c r="Q98" s="12"/>
    </row>
    <row r="99" spans="2:17" ht="13.5" customHeight="1" x14ac:dyDescent="0.25">
      <c r="B99" s="291"/>
      <c r="C99" s="303"/>
      <c r="D99" s="2"/>
      <c r="E99" s="105"/>
      <c r="F99" s="110" t="s">
        <v>155</v>
      </c>
      <c r="G99" s="122" t="str">
        <f>IFERROR(INDEX(Listes!$M$74:$O$96,MATCH(Checklist!G85,Listes!$A$74:$A$96,0),MATCH(Checklist!G98,Listes!$M$73:$O$73,0)),"")</f>
        <v/>
      </c>
      <c r="H99" s="138"/>
      <c r="I99" s="138"/>
      <c r="J99" s="258" t="s">
        <v>232</v>
      </c>
      <c r="K99" s="258"/>
      <c r="L99" s="258"/>
      <c r="M99" s="258"/>
      <c r="N99" s="138"/>
      <c r="O99" s="190"/>
      <c r="Q99" s="12"/>
    </row>
    <row r="100" spans="2:17" ht="13.5" customHeight="1" x14ac:dyDescent="0.25">
      <c r="B100" s="291"/>
      <c r="C100" s="303"/>
      <c r="D100" s="2"/>
      <c r="E100" s="105"/>
      <c r="F100" s="110" t="s">
        <v>130</v>
      </c>
      <c r="G100" s="177">
        <v>0</v>
      </c>
      <c r="H100" s="138" t="s">
        <v>139</v>
      </c>
      <c r="I100" s="138"/>
      <c r="J100" s="307" t="s">
        <v>233</v>
      </c>
      <c r="K100" s="307"/>
      <c r="L100" s="307"/>
      <c r="M100" s="307"/>
      <c r="N100" s="138"/>
      <c r="O100" s="190"/>
      <c r="Q100" s="12"/>
    </row>
    <row r="101" spans="2:17" ht="13.5" customHeight="1" x14ac:dyDescent="0.25">
      <c r="B101" s="291"/>
      <c r="C101" s="303"/>
      <c r="D101" s="2"/>
      <c r="E101" s="105"/>
      <c r="F101" s="110" t="s">
        <v>141</v>
      </c>
      <c r="G101" s="177">
        <v>0</v>
      </c>
      <c r="H101" s="138" t="s">
        <v>139</v>
      </c>
      <c r="I101" s="138"/>
      <c r="J101" s="222"/>
      <c r="K101" s="222"/>
      <c r="L101" s="307" t="s">
        <v>274</v>
      </c>
      <c r="M101" s="307"/>
      <c r="N101" s="138"/>
      <c r="O101" s="190"/>
      <c r="Q101" s="12"/>
    </row>
    <row r="102" spans="2:17" ht="13.5" customHeight="1" x14ac:dyDescent="0.25">
      <c r="B102" s="291"/>
      <c r="C102" s="303"/>
      <c r="D102" s="2"/>
      <c r="E102" s="105"/>
      <c r="F102" s="110" t="s">
        <v>129</v>
      </c>
      <c r="G102" s="139">
        <f>G100+G101</f>
        <v>0</v>
      </c>
      <c r="H102" s="140" t="s">
        <v>139</v>
      </c>
      <c r="I102" s="138"/>
      <c r="J102" s="141"/>
      <c r="K102" s="141"/>
      <c r="L102" s="141"/>
      <c r="M102" s="226" t="str">
        <f>IF(OR(O101="Oui"),"plan des mesures annexé"," ")</f>
        <v xml:space="preserve"> </v>
      </c>
      <c r="N102" s="138"/>
      <c r="O102" s="137"/>
      <c r="Q102" s="12"/>
    </row>
    <row r="103" spans="2:17" ht="13.5" customHeight="1" x14ac:dyDescent="0.25">
      <c r="B103" s="291"/>
      <c r="C103" s="303"/>
      <c r="D103" s="2"/>
      <c r="E103" s="105"/>
      <c r="F103" s="110" t="s">
        <v>137</v>
      </c>
      <c r="G103" s="177">
        <v>0</v>
      </c>
      <c r="H103" s="138" t="s">
        <v>139</v>
      </c>
      <c r="I103" s="138"/>
      <c r="J103" s="138"/>
      <c r="K103" s="138"/>
      <c r="L103" s="138"/>
      <c r="M103" s="138"/>
      <c r="N103" s="138"/>
      <c r="O103" s="137"/>
      <c r="Q103" s="12"/>
    </row>
    <row r="104" spans="2:17" ht="13.5" customHeight="1" x14ac:dyDescent="0.25">
      <c r="B104" s="291"/>
      <c r="C104" s="303"/>
      <c r="D104" s="2"/>
      <c r="E104" s="105"/>
      <c r="F104" s="110" t="s">
        <v>138</v>
      </c>
      <c r="G104" s="177">
        <v>0</v>
      </c>
      <c r="H104" s="138" t="s">
        <v>139</v>
      </c>
      <c r="I104" s="138"/>
      <c r="J104" s="138"/>
      <c r="K104" s="138"/>
      <c r="L104" s="138"/>
      <c r="M104" s="138"/>
      <c r="N104" s="138"/>
      <c r="O104" s="137"/>
      <c r="Q104" s="12"/>
    </row>
    <row r="105" spans="2:17" ht="13.5" customHeight="1" x14ac:dyDescent="0.25">
      <c r="B105" s="291"/>
      <c r="C105" s="303"/>
      <c r="D105" s="2"/>
      <c r="E105" s="105"/>
      <c r="F105" s="110" t="s">
        <v>145</v>
      </c>
      <c r="G105" s="177">
        <v>0</v>
      </c>
      <c r="H105" s="138" t="s">
        <v>139</v>
      </c>
      <c r="I105" s="138"/>
      <c r="J105" s="138"/>
      <c r="K105" s="138"/>
      <c r="L105" s="138"/>
      <c r="M105" s="138"/>
      <c r="N105" s="138"/>
      <c r="O105" s="137"/>
      <c r="Q105" s="12"/>
    </row>
    <row r="106" spans="2:17" ht="13.5" customHeight="1" x14ac:dyDescent="0.25">
      <c r="B106" s="291"/>
      <c r="C106" s="303"/>
      <c r="D106" s="2"/>
      <c r="E106" s="105"/>
      <c r="F106" s="110" t="s">
        <v>131</v>
      </c>
      <c r="G106" s="138" t="e">
        <f>(G102*G99)+G103+G104+G105</f>
        <v>#VALUE!</v>
      </c>
      <c r="H106" s="138"/>
      <c r="I106" s="138"/>
      <c r="J106" s="258" t="s">
        <v>132</v>
      </c>
      <c r="K106" s="258"/>
      <c r="L106" s="258"/>
      <c r="M106" s="177">
        <v>0</v>
      </c>
      <c r="N106" s="138"/>
      <c r="O106" s="227" t="e">
        <f t="shared" si="0"/>
        <v>#VALUE!</v>
      </c>
      <c r="Q106" s="12"/>
    </row>
    <row r="107" spans="2:17" ht="13.5" customHeight="1" x14ac:dyDescent="0.25">
      <c r="B107" s="291"/>
      <c r="C107" s="303"/>
      <c r="D107" s="2"/>
      <c r="E107" s="105"/>
      <c r="F107" s="105"/>
      <c r="G107" s="105"/>
      <c r="H107" s="105"/>
      <c r="I107" s="105"/>
      <c r="J107" s="105"/>
      <c r="K107" s="105"/>
      <c r="L107" s="105"/>
      <c r="M107" s="105"/>
      <c r="N107" s="105"/>
      <c r="O107" s="137"/>
      <c r="Q107" s="12"/>
    </row>
    <row r="108" spans="2:17" ht="13.5" customHeight="1" x14ac:dyDescent="0.25">
      <c r="B108" s="291"/>
      <c r="C108" s="303"/>
      <c r="D108" s="2"/>
      <c r="E108" s="105"/>
      <c r="F108" s="301" t="s">
        <v>156</v>
      </c>
      <c r="G108" s="301"/>
      <c r="H108" s="301"/>
      <c r="I108" s="301"/>
      <c r="J108" s="105"/>
      <c r="K108" s="105"/>
      <c r="L108" s="105"/>
      <c r="M108" s="105"/>
      <c r="N108" s="105"/>
      <c r="O108" s="137"/>
      <c r="Q108" s="12"/>
    </row>
    <row r="109" spans="2:17" ht="13.5" customHeight="1" x14ac:dyDescent="0.25">
      <c r="B109" s="291"/>
      <c r="C109" s="303"/>
      <c r="D109" s="2"/>
      <c r="E109" s="138"/>
      <c r="F109" s="110" t="s">
        <v>142</v>
      </c>
      <c r="G109" s="177">
        <v>0</v>
      </c>
      <c r="H109" s="138" t="s">
        <v>139</v>
      </c>
      <c r="I109" s="138"/>
      <c r="J109" s="258" t="s">
        <v>157</v>
      </c>
      <c r="K109" s="258"/>
      <c r="L109" s="258"/>
      <c r="M109" s="177">
        <v>0</v>
      </c>
      <c r="N109" s="138"/>
      <c r="O109" s="123" t="str">
        <f>IF(M109&lt;G109,"Non","Oui")</f>
        <v>Oui</v>
      </c>
      <c r="Q109" s="12"/>
    </row>
    <row r="110" spans="2:17" ht="13.5" customHeight="1" x14ac:dyDescent="0.25">
      <c r="B110" s="291"/>
      <c r="C110" s="303"/>
      <c r="D110" s="2"/>
      <c r="E110" s="258" t="s">
        <v>143</v>
      </c>
      <c r="F110" s="258"/>
      <c r="G110" s="138">
        <f>G109*30/100</f>
        <v>0</v>
      </c>
      <c r="H110" s="138" t="s">
        <v>139</v>
      </c>
      <c r="I110" s="258" t="s">
        <v>205</v>
      </c>
      <c r="J110" s="258"/>
      <c r="K110" s="258"/>
      <c r="L110" s="258"/>
      <c r="M110" s="178"/>
      <c r="N110" s="257" t="s">
        <v>211</v>
      </c>
      <c r="O110" s="257"/>
      <c r="Q110" s="12"/>
    </row>
    <row r="111" spans="2:17" ht="13.5" customHeight="1" x14ac:dyDescent="0.25">
      <c r="B111" s="291"/>
      <c r="C111" s="303"/>
      <c r="D111" s="2"/>
      <c r="E111" s="258" t="s">
        <v>144</v>
      </c>
      <c r="F111" s="258"/>
      <c r="G111" s="138">
        <f>G110+G109</f>
        <v>0</v>
      </c>
      <c r="H111" s="138" t="s">
        <v>139</v>
      </c>
      <c r="I111" s="305" t="s">
        <v>204</v>
      </c>
      <c r="J111" s="305"/>
      <c r="K111" s="305"/>
      <c r="L111" s="305"/>
      <c r="M111" s="179"/>
      <c r="N111" s="143" t="str">
        <f>IF(OR(M110="art 7, al 1, let a"),"déclaration annexée"," ")</f>
        <v xml:space="preserve"> </v>
      </c>
      <c r="Q111" s="12"/>
    </row>
    <row r="112" spans="2:17" ht="3" customHeight="1" x14ac:dyDescent="0.25">
      <c r="B112" s="291"/>
      <c r="C112" s="303"/>
      <c r="D112" s="2"/>
      <c r="E112" s="105"/>
      <c r="F112" s="105"/>
      <c r="G112" s="105"/>
      <c r="H112" s="105"/>
      <c r="I112" s="105"/>
      <c r="J112" s="105"/>
      <c r="K112" s="105"/>
      <c r="L112" s="105"/>
      <c r="M112" s="105"/>
      <c r="N112" s="105"/>
      <c r="O112" s="105"/>
      <c r="Q112" s="12"/>
    </row>
    <row r="113" spans="2:17" ht="3" customHeight="1" thickBot="1" x14ac:dyDescent="0.3">
      <c r="B113" s="292"/>
      <c r="C113" s="304"/>
      <c r="D113" s="101"/>
      <c r="E113" s="101"/>
      <c r="F113" s="101"/>
      <c r="G113" s="101"/>
      <c r="H113" s="101"/>
      <c r="I113" s="101"/>
      <c r="J113" s="101"/>
      <c r="K113" s="101"/>
      <c r="L113" s="101"/>
      <c r="M113" s="101"/>
      <c r="N113" s="101"/>
      <c r="O113" s="101"/>
      <c r="P113" s="101"/>
      <c r="Q113" s="102"/>
    </row>
    <row r="114" spans="2:17" s="149" customFormat="1" ht="9.9499999999999993" customHeight="1" x14ac:dyDescent="0.25">
      <c r="B114" s="209"/>
      <c r="C114" s="312" t="s">
        <v>256</v>
      </c>
      <c r="D114" s="246"/>
      <c r="E114" s="246"/>
      <c r="F114" s="246"/>
      <c r="G114" s="246"/>
      <c r="H114" s="246"/>
      <c r="I114" s="246"/>
      <c r="J114" s="246"/>
      <c r="K114" s="246"/>
      <c r="L114" s="246"/>
      <c r="M114" s="246"/>
      <c r="N114" s="246"/>
      <c r="O114" s="246"/>
      <c r="P114" s="246"/>
      <c r="Q114" s="247"/>
    </row>
    <row r="115" spans="2:17" s="149" customFormat="1" ht="3" customHeight="1" x14ac:dyDescent="0.25">
      <c r="B115" s="209"/>
      <c r="C115" s="313"/>
      <c r="D115" s="137"/>
      <c r="E115" s="137"/>
      <c r="F115" s="137"/>
      <c r="G115" s="137"/>
      <c r="H115" s="137"/>
      <c r="I115" s="137"/>
      <c r="J115" s="137"/>
      <c r="K115" s="137"/>
      <c r="L115" s="137"/>
      <c r="M115" s="137"/>
      <c r="N115" s="137"/>
      <c r="O115" s="137"/>
      <c r="P115" s="137"/>
      <c r="Q115" s="210"/>
    </row>
    <row r="116" spans="2:17" s="149" customFormat="1" ht="9.9499999999999993" customHeight="1" x14ac:dyDescent="0.15">
      <c r="B116" s="209"/>
      <c r="C116" s="313"/>
      <c r="D116" s="137"/>
      <c r="E116" s="137"/>
      <c r="F116" s="211" t="s">
        <v>257</v>
      </c>
      <c r="G116" s="2"/>
      <c r="H116" s="212" t="s">
        <v>201</v>
      </c>
      <c r="I116" s="2"/>
      <c r="J116" s="2"/>
      <c r="K116" s="2"/>
      <c r="L116" s="2"/>
      <c r="M116" s="2"/>
      <c r="N116" s="2"/>
      <c r="O116" s="2"/>
      <c r="P116" s="2"/>
      <c r="Q116" s="210"/>
    </row>
    <row r="117" spans="2:17" s="149" customFormat="1" ht="9.9499999999999993" customHeight="1" x14ac:dyDescent="0.15">
      <c r="B117" s="209"/>
      <c r="C117" s="313"/>
      <c r="D117" s="137"/>
      <c r="E117" s="137"/>
      <c r="F117" s="211"/>
      <c r="G117" s="2"/>
      <c r="H117" s="2"/>
      <c r="I117" s="2"/>
      <c r="J117" s="2"/>
      <c r="K117" s="2"/>
      <c r="L117" s="2"/>
      <c r="M117" s="2"/>
      <c r="N117" s="2"/>
      <c r="O117" s="2"/>
      <c r="P117" s="2"/>
      <c r="Q117" s="210"/>
    </row>
    <row r="118" spans="2:17" s="149" customFormat="1" ht="9.9499999999999993" customHeight="1" x14ac:dyDescent="0.25">
      <c r="B118" s="209"/>
      <c r="C118" s="313"/>
      <c r="D118" s="137"/>
      <c r="E118" s="137"/>
      <c r="F118" s="316" t="str">
        <f>IF(OR(H116="Oui"),"La demande de dérogation doit être requise par écrit et motivée"," ")</f>
        <v xml:space="preserve"> </v>
      </c>
      <c r="G118" s="316"/>
      <c r="H118" s="316"/>
      <c r="I118" s="316"/>
      <c r="J118" s="316"/>
      <c r="K118" s="316"/>
      <c r="L118" s="316"/>
      <c r="M118" s="316"/>
      <c r="N118" s="316"/>
      <c r="O118" s="316"/>
      <c r="P118" s="2"/>
      <c r="Q118" s="210"/>
    </row>
    <row r="119" spans="2:17" s="149" customFormat="1" ht="9.9499999999999993" customHeight="1" x14ac:dyDescent="0.25">
      <c r="B119" s="209"/>
      <c r="C119" s="313"/>
      <c r="D119" s="137"/>
      <c r="E119" s="137"/>
      <c r="F119" s="316"/>
      <c r="G119" s="316"/>
      <c r="H119" s="316"/>
      <c r="I119" s="316"/>
      <c r="J119" s="316"/>
      <c r="K119" s="316"/>
      <c r="L119" s="316"/>
      <c r="M119" s="316"/>
      <c r="N119" s="316"/>
      <c r="O119" s="316"/>
      <c r="P119" s="2"/>
      <c r="Q119" s="210"/>
    </row>
    <row r="120" spans="2:17" s="149" customFormat="1" ht="9.9499999999999993" customHeight="1" x14ac:dyDescent="0.15">
      <c r="B120" s="209"/>
      <c r="C120" s="313"/>
      <c r="D120" s="137"/>
      <c r="E120" s="137"/>
      <c r="F120" s="192" t="s">
        <v>258</v>
      </c>
      <c r="G120" s="2"/>
      <c r="H120" s="2"/>
      <c r="I120" s="2"/>
      <c r="J120" s="2"/>
      <c r="K120" s="2"/>
      <c r="L120" s="2"/>
      <c r="M120" s="2"/>
      <c r="N120" s="2"/>
      <c r="O120" s="2"/>
      <c r="P120" s="2"/>
      <c r="Q120" s="210"/>
    </row>
    <row r="121" spans="2:17" s="149" customFormat="1" ht="9.9499999999999993" customHeight="1" x14ac:dyDescent="0.15">
      <c r="B121" s="209"/>
      <c r="C121" s="313"/>
      <c r="D121" s="19"/>
      <c r="E121" s="192"/>
      <c r="F121" s="308"/>
      <c r="G121" s="308"/>
      <c r="H121" s="308"/>
      <c r="I121" s="308"/>
      <c r="J121" s="308"/>
      <c r="K121" s="308"/>
      <c r="L121" s="308"/>
      <c r="M121" s="308"/>
      <c r="N121" s="308"/>
      <c r="O121" s="308"/>
      <c r="P121" s="308"/>
      <c r="Q121" s="41"/>
    </row>
    <row r="122" spans="2:17" s="149" customFormat="1" ht="9.9499999999999993" customHeight="1" x14ac:dyDescent="0.25">
      <c r="B122" s="209"/>
      <c r="C122" s="313"/>
      <c r="D122" s="19"/>
      <c r="E122" s="19"/>
      <c r="F122" s="308"/>
      <c r="G122" s="308"/>
      <c r="H122" s="308"/>
      <c r="I122" s="308"/>
      <c r="J122" s="308"/>
      <c r="K122" s="308"/>
      <c r="L122" s="308"/>
      <c r="M122" s="308"/>
      <c r="N122" s="308"/>
      <c r="O122" s="308"/>
      <c r="P122" s="308"/>
      <c r="Q122" s="41"/>
    </row>
    <row r="123" spans="2:17" s="149" customFormat="1" ht="9.9499999999999993" customHeight="1" x14ac:dyDescent="0.25">
      <c r="B123" s="209"/>
      <c r="C123" s="313"/>
      <c r="D123" s="19"/>
      <c r="E123" s="19"/>
      <c r="F123" s="308"/>
      <c r="G123" s="308"/>
      <c r="H123" s="308"/>
      <c r="I123" s="308"/>
      <c r="J123" s="308"/>
      <c r="K123" s="308"/>
      <c r="L123" s="308"/>
      <c r="M123" s="308"/>
      <c r="N123" s="308"/>
      <c r="O123" s="308"/>
      <c r="P123" s="308"/>
      <c r="Q123" s="41"/>
    </row>
    <row r="124" spans="2:17" s="149" customFormat="1" ht="9.9499999999999993" customHeight="1" x14ac:dyDescent="0.25">
      <c r="B124" s="209"/>
      <c r="C124" s="313"/>
      <c r="D124" s="19"/>
      <c r="E124" s="19"/>
      <c r="F124" s="315"/>
      <c r="G124" s="315"/>
      <c r="H124" s="315"/>
      <c r="I124" s="315"/>
      <c r="J124" s="315"/>
      <c r="K124" s="315"/>
      <c r="L124" s="315"/>
      <c r="M124" s="315"/>
      <c r="N124" s="315"/>
      <c r="O124" s="315"/>
      <c r="P124" s="315"/>
      <c r="Q124" s="41"/>
    </row>
    <row r="125" spans="2:17" s="149" customFormat="1" ht="9.9499999999999993" customHeight="1" thickBot="1" x14ac:dyDescent="0.3">
      <c r="B125" s="209"/>
      <c r="C125" s="314"/>
      <c r="D125" s="248"/>
      <c r="E125" s="248"/>
      <c r="F125" s="248"/>
      <c r="G125" s="248"/>
      <c r="H125" s="248"/>
      <c r="I125" s="248"/>
      <c r="J125" s="248"/>
      <c r="K125" s="248"/>
      <c r="L125" s="248"/>
      <c r="M125" s="248"/>
      <c r="N125" s="248"/>
      <c r="O125" s="248"/>
      <c r="P125" s="248"/>
      <c r="Q125" s="249"/>
    </row>
    <row r="126" spans="2:17" ht="3" customHeight="1" x14ac:dyDescent="0.25">
      <c r="B126" s="183"/>
      <c r="C126" s="309" t="s">
        <v>229</v>
      </c>
      <c r="D126" s="186"/>
      <c r="E126" s="186"/>
      <c r="F126" s="186"/>
      <c r="G126" s="186"/>
      <c r="H126" s="186"/>
      <c r="I126" s="186"/>
      <c r="J126" s="186"/>
      <c r="K126" s="186"/>
      <c r="L126" s="186"/>
      <c r="M126" s="186"/>
      <c r="N126" s="186"/>
      <c r="O126" s="186"/>
      <c r="P126" s="186"/>
      <c r="Q126" s="187"/>
    </row>
    <row r="127" spans="2:17" ht="13.5" customHeight="1" x14ac:dyDescent="0.15">
      <c r="B127" s="184"/>
      <c r="C127" s="310"/>
      <c r="D127" s="2"/>
      <c r="E127" s="2"/>
      <c r="F127" s="192" t="s">
        <v>235</v>
      </c>
      <c r="G127" s="2"/>
      <c r="H127" s="2"/>
      <c r="I127" s="2"/>
      <c r="J127" s="2"/>
      <c r="K127" s="2"/>
      <c r="L127" s="2"/>
      <c r="M127" s="2"/>
      <c r="N127" s="2"/>
      <c r="O127" s="2"/>
      <c r="P127" s="2"/>
      <c r="Q127" s="12"/>
    </row>
    <row r="128" spans="2:17" ht="13.5" customHeight="1" x14ac:dyDescent="0.25">
      <c r="B128" s="184"/>
      <c r="C128" s="310"/>
      <c r="D128" s="2"/>
      <c r="E128" s="2"/>
      <c r="F128" s="308"/>
      <c r="G128" s="308"/>
      <c r="H128" s="308"/>
      <c r="I128" s="308"/>
      <c r="J128" s="308"/>
      <c r="K128" s="308"/>
      <c r="L128" s="308"/>
      <c r="M128" s="308"/>
      <c r="N128" s="308"/>
      <c r="O128" s="308"/>
      <c r="P128" s="308"/>
      <c r="Q128" s="12"/>
    </row>
    <row r="129" spans="2:18" ht="13.5" customHeight="1" x14ac:dyDescent="0.25">
      <c r="B129" s="184"/>
      <c r="C129" s="310"/>
      <c r="D129" s="2"/>
      <c r="E129" s="2"/>
      <c r="F129" s="308"/>
      <c r="G129" s="308"/>
      <c r="H129" s="308"/>
      <c r="I129" s="308"/>
      <c r="J129" s="308"/>
      <c r="K129" s="308"/>
      <c r="L129" s="308"/>
      <c r="M129" s="308"/>
      <c r="N129" s="308"/>
      <c r="O129" s="308"/>
      <c r="P129" s="308"/>
      <c r="Q129" s="12"/>
    </row>
    <row r="130" spans="2:18" ht="13.5" customHeight="1" x14ac:dyDescent="0.25">
      <c r="B130" s="184"/>
      <c r="C130" s="310"/>
      <c r="D130" s="2"/>
      <c r="E130" s="2"/>
      <c r="F130" s="308"/>
      <c r="G130" s="308"/>
      <c r="H130" s="308"/>
      <c r="I130" s="308"/>
      <c r="J130" s="308"/>
      <c r="K130" s="308"/>
      <c r="L130" s="308"/>
      <c r="M130" s="308"/>
      <c r="N130" s="308"/>
      <c r="O130" s="308"/>
      <c r="P130" s="308"/>
      <c r="Q130" s="12"/>
    </row>
    <row r="131" spans="2:18" ht="13.5" customHeight="1" x14ac:dyDescent="0.25">
      <c r="B131" s="184"/>
      <c r="C131" s="310"/>
      <c r="D131" s="2"/>
      <c r="E131" s="2"/>
      <c r="F131" s="308"/>
      <c r="G131" s="308"/>
      <c r="H131" s="308"/>
      <c r="I131" s="308"/>
      <c r="J131" s="308"/>
      <c r="K131" s="308"/>
      <c r="L131" s="308"/>
      <c r="M131" s="308"/>
      <c r="N131" s="308"/>
      <c r="O131" s="308"/>
      <c r="P131" s="308"/>
      <c r="Q131" s="12"/>
    </row>
    <row r="132" spans="2:18" s="191" customFormat="1" ht="13.5" customHeight="1" x14ac:dyDescent="0.15">
      <c r="B132" s="184"/>
      <c r="C132" s="310"/>
      <c r="D132" s="2"/>
      <c r="E132" s="2"/>
      <c r="F132" s="228" t="s">
        <v>236</v>
      </c>
      <c r="G132" s="229"/>
      <c r="H132" s="229"/>
      <c r="I132" s="229"/>
      <c r="J132" s="229"/>
      <c r="K132" s="229"/>
      <c r="L132" s="229"/>
      <c r="M132" s="229"/>
      <c r="N132" s="229"/>
      <c r="O132" s="229"/>
      <c r="P132" s="229"/>
      <c r="Q132" s="12"/>
    </row>
    <row r="133" spans="2:18" s="191" customFormat="1" ht="13.5" customHeight="1" x14ac:dyDescent="0.25">
      <c r="B133" s="184"/>
      <c r="C133" s="310"/>
      <c r="D133" s="2"/>
      <c r="E133" s="2"/>
      <c r="F133" s="308"/>
      <c r="G133" s="308"/>
      <c r="H133" s="308"/>
      <c r="I133" s="308"/>
      <c r="J133" s="308"/>
      <c r="K133" s="308"/>
      <c r="L133" s="308"/>
      <c r="M133" s="308"/>
      <c r="N133" s="308"/>
      <c r="O133" s="308"/>
      <c r="P133" s="308"/>
      <c r="Q133" s="12"/>
    </row>
    <row r="134" spans="2:18" s="191" customFormat="1" ht="13.5" customHeight="1" x14ac:dyDescent="0.25">
      <c r="B134" s="184"/>
      <c r="C134" s="310"/>
      <c r="D134" s="2"/>
      <c r="E134" s="2"/>
      <c r="F134" s="308"/>
      <c r="G134" s="308"/>
      <c r="H134" s="308"/>
      <c r="I134" s="308"/>
      <c r="J134" s="308"/>
      <c r="K134" s="308"/>
      <c r="L134" s="308"/>
      <c r="M134" s="308"/>
      <c r="N134" s="308"/>
      <c r="O134" s="308"/>
      <c r="P134" s="308"/>
      <c r="Q134" s="12"/>
    </row>
    <row r="135" spans="2:18" s="191" customFormat="1" ht="13.5" customHeight="1" x14ac:dyDescent="0.25">
      <c r="B135" s="184"/>
      <c r="C135" s="310"/>
      <c r="D135" s="2"/>
      <c r="E135" s="2"/>
      <c r="F135" s="308"/>
      <c r="G135" s="308"/>
      <c r="H135" s="308"/>
      <c r="I135" s="308"/>
      <c r="J135" s="308"/>
      <c r="K135" s="308"/>
      <c r="L135" s="308"/>
      <c r="M135" s="308"/>
      <c r="N135" s="308"/>
      <c r="O135" s="308"/>
      <c r="P135" s="308"/>
      <c r="Q135" s="12"/>
    </row>
    <row r="136" spans="2:18" s="191" customFormat="1" ht="13.5" customHeight="1" x14ac:dyDescent="0.25">
      <c r="B136" s="184"/>
      <c r="C136" s="310"/>
      <c r="D136" s="2"/>
      <c r="E136" s="2"/>
      <c r="F136" s="308"/>
      <c r="G136" s="308"/>
      <c r="H136" s="308"/>
      <c r="I136" s="308"/>
      <c r="J136" s="308"/>
      <c r="K136" s="308"/>
      <c r="L136" s="308"/>
      <c r="M136" s="308"/>
      <c r="N136" s="308"/>
      <c r="O136" s="308"/>
      <c r="P136" s="308"/>
      <c r="Q136" s="12"/>
    </row>
    <row r="137" spans="2:18" ht="13.5" customHeight="1" x14ac:dyDescent="0.25">
      <c r="B137" s="184"/>
      <c r="C137" s="310"/>
      <c r="D137" s="2"/>
      <c r="E137" s="2"/>
      <c r="F137" s="2"/>
      <c r="G137" s="2"/>
      <c r="H137" s="2"/>
      <c r="I137" s="2"/>
      <c r="J137" s="2"/>
      <c r="K137" s="2"/>
      <c r="L137" s="2"/>
      <c r="M137" s="2"/>
      <c r="N137" s="2"/>
      <c r="O137" s="2"/>
      <c r="P137" s="2"/>
      <c r="Q137" s="12"/>
    </row>
    <row r="138" spans="2:18" ht="3" customHeight="1" thickBot="1" x14ac:dyDescent="0.3">
      <c r="B138" s="185"/>
      <c r="C138" s="311"/>
      <c r="D138" s="188"/>
      <c r="E138" s="188"/>
      <c r="F138" s="188"/>
      <c r="G138" s="188"/>
      <c r="H138" s="188"/>
      <c r="I138" s="188"/>
      <c r="J138" s="188"/>
      <c r="K138" s="188"/>
      <c r="L138" s="188"/>
      <c r="M138" s="188"/>
      <c r="N138" s="188"/>
      <c r="O138" s="188"/>
      <c r="P138" s="188"/>
      <c r="Q138" s="189"/>
    </row>
    <row r="140" spans="2:18" ht="13.5" customHeight="1" x14ac:dyDescent="0.25">
      <c r="C140" s="19"/>
      <c r="D140" s="19"/>
      <c r="E140" s="112"/>
      <c r="F140" s="220" t="s">
        <v>264</v>
      </c>
      <c r="G140" s="112"/>
      <c r="H140"/>
      <c r="I140" s="112"/>
      <c r="J140" s="112"/>
      <c r="K140" s="112"/>
      <c r="L140" s="112"/>
      <c r="M140" s="112"/>
      <c r="N140" s="112"/>
      <c r="O140" s="111"/>
      <c r="P140" s="19"/>
      <c r="Q140" s="19"/>
      <c r="R140" s="19"/>
    </row>
    <row r="141" spans="2:18" ht="13.5" customHeight="1" x14ac:dyDescent="0.25">
      <c r="C141" s="19"/>
      <c r="D141" s="19"/>
      <c r="E141" s="112"/>
      <c r="F141" s="241" t="s">
        <v>272</v>
      </c>
      <c r="G141" s="241"/>
      <c r="H141" s="241"/>
      <c r="I141" s="241"/>
      <c r="J141" s="241"/>
      <c r="K141" s="241"/>
      <c r="L141" s="241"/>
      <c r="M141" s="241"/>
      <c r="N141" s="241"/>
      <c r="O141" s="241"/>
      <c r="P141" s="241"/>
      <c r="Q141" s="241"/>
      <c r="R141" s="19"/>
    </row>
    <row r="142" spans="2:18" s="199" customFormat="1" ht="13.5" customHeight="1" x14ac:dyDescent="0.25">
      <c r="C142" s="19"/>
      <c r="D142" s="19"/>
      <c r="E142" s="112"/>
      <c r="F142" s="241"/>
      <c r="G142" s="241"/>
      <c r="H142" s="241"/>
      <c r="I142" s="241"/>
      <c r="J142" s="241"/>
      <c r="K142" s="241"/>
      <c r="L142" s="241"/>
      <c r="M142" s="241"/>
      <c r="N142" s="241"/>
      <c r="O142" s="241"/>
      <c r="P142" s="241"/>
      <c r="Q142" s="241"/>
      <c r="R142" s="19"/>
    </row>
    <row r="143" spans="2:18" s="199" customFormat="1" ht="13.5" customHeight="1" x14ac:dyDescent="0.25">
      <c r="C143" s="19"/>
      <c r="D143" s="19"/>
      <c r="E143" s="112"/>
      <c r="F143" s="198" t="s">
        <v>269</v>
      </c>
      <c r="G143" s="198"/>
      <c r="H143" s="198"/>
      <c r="I143" s="198"/>
      <c r="J143" s="198"/>
      <c r="K143" s="198"/>
      <c r="L143" s="198"/>
      <c r="M143" s="198"/>
      <c r="N143" s="198"/>
      <c r="O143" s="198"/>
      <c r="P143" s="198"/>
      <c r="Q143" s="198"/>
      <c r="R143" s="19"/>
    </row>
    <row r="144" spans="2:18" s="199" customFormat="1" ht="13.5" customHeight="1" x14ac:dyDescent="0.25">
      <c r="C144" s="19"/>
      <c r="D144" s="19"/>
      <c r="E144" s="112"/>
      <c r="F144" s="198"/>
      <c r="G144" s="198" t="s">
        <v>265</v>
      </c>
      <c r="H144" s="198"/>
      <c r="I144" s="198"/>
      <c r="J144" s="198"/>
      <c r="K144" s="198"/>
      <c r="L144" s="198"/>
      <c r="M144" s="198"/>
      <c r="N144" s="198"/>
      <c r="O144" s="198"/>
      <c r="P144" s="198"/>
      <c r="Q144" s="198"/>
      <c r="R144" s="19"/>
    </row>
    <row r="145" spans="1:18" s="199" customFormat="1" ht="13.5" customHeight="1" x14ac:dyDescent="0.25">
      <c r="C145" s="19"/>
      <c r="D145" s="19"/>
      <c r="E145" s="112"/>
      <c r="F145" s="198"/>
      <c r="G145" s="198" t="s">
        <v>266</v>
      </c>
      <c r="H145" s="198"/>
      <c r="I145" s="198"/>
      <c r="J145" s="198"/>
      <c r="K145" s="198"/>
      <c r="L145" s="198"/>
      <c r="M145" s="198"/>
      <c r="N145" s="198"/>
      <c r="O145" s="198"/>
      <c r="P145" s="198"/>
      <c r="Q145" s="198"/>
      <c r="R145" s="19"/>
    </row>
    <row r="146" spans="1:18" s="199" customFormat="1" ht="13.5" customHeight="1" x14ac:dyDescent="0.25">
      <c r="C146" s="19"/>
      <c r="D146" s="19"/>
      <c r="E146" s="112"/>
      <c r="F146" s="198"/>
      <c r="G146" s="198" t="s">
        <v>267</v>
      </c>
      <c r="H146" s="198"/>
      <c r="I146" s="198"/>
      <c r="J146" s="198"/>
      <c r="K146" s="198"/>
      <c r="L146" s="198"/>
      <c r="M146" s="198"/>
      <c r="N146" s="198"/>
      <c r="O146" s="198"/>
      <c r="P146" s="198"/>
      <c r="Q146" s="198"/>
      <c r="R146" s="19"/>
    </row>
    <row r="147" spans="1:18" s="199" customFormat="1" ht="13.5" customHeight="1" x14ac:dyDescent="0.25">
      <c r="C147" s="19"/>
      <c r="D147" s="19"/>
      <c r="E147" s="112"/>
      <c r="F147" s="198"/>
      <c r="G147" s="197" t="s">
        <v>268</v>
      </c>
      <c r="H147" s="198"/>
      <c r="I147" s="198"/>
      <c r="J147" s="198"/>
      <c r="K147" s="198"/>
      <c r="L147" s="198"/>
      <c r="M147" s="198"/>
      <c r="N147" s="198"/>
      <c r="O147" s="198"/>
      <c r="P147" s="198"/>
      <c r="Q147" s="198"/>
      <c r="R147" s="19"/>
    </row>
    <row r="148" spans="1:18" s="199" customFormat="1" ht="13.5" customHeight="1" x14ac:dyDescent="0.25">
      <c r="C148" s="19"/>
      <c r="D148" s="19"/>
      <c r="E148" s="112"/>
      <c r="F148" s="241" t="s">
        <v>271</v>
      </c>
      <c r="G148" s="241"/>
      <c r="H148" s="241"/>
      <c r="I148" s="241"/>
      <c r="J148" s="241"/>
      <c r="K148" s="241"/>
      <c r="L148" s="241"/>
      <c r="M148" s="241"/>
      <c r="N148" s="241"/>
      <c r="O148" s="241"/>
      <c r="P148" s="241"/>
      <c r="Q148" s="241"/>
      <c r="R148" s="241"/>
    </row>
    <row r="149" spans="1:18" s="199" customFormat="1" ht="13.5" customHeight="1" x14ac:dyDescent="0.25">
      <c r="C149" s="19"/>
      <c r="D149" s="19"/>
      <c r="E149" s="112"/>
      <c r="F149" s="241"/>
      <c r="G149" s="241"/>
      <c r="H149" s="241"/>
      <c r="I149" s="241"/>
      <c r="J149" s="241"/>
      <c r="K149" s="241"/>
      <c r="L149" s="241"/>
      <c r="M149" s="241"/>
      <c r="N149" s="241"/>
      <c r="O149" s="241"/>
      <c r="P149" s="241"/>
      <c r="Q149" s="241"/>
      <c r="R149" s="241"/>
    </row>
    <row r="150" spans="1:18" s="199" customFormat="1" ht="13.5" customHeight="1" x14ac:dyDescent="0.25">
      <c r="C150" s="19"/>
      <c r="D150" s="19"/>
      <c r="E150" s="112"/>
      <c r="F150" s="198"/>
      <c r="G150" s="197"/>
      <c r="H150" s="198"/>
      <c r="I150" s="198"/>
      <c r="J150" s="198"/>
      <c r="K150" s="198"/>
      <c r="L150" s="198"/>
      <c r="M150" s="198"/>
      <c r="N150" s="198"/>
      <c r="O150" s="198"/>
      <c r="P150" s="198"/>
      <c r="Q150" s="198"/>
      <c r="R150" s="19"/>
    </row>
    <row r="151" spans="1:18" s="200" customFormat="1" ht="13.5" customHeight="1" x14ac:dyDescent="0.25">
      <c r="C151" s="137"/>
      <c r="D151" s="137"/>
      <c r="E151" s="137"/>
      <c r="F151" s="137"/>
      <c r="G151" s="137"/>
      <c r="H151" s="137"/>
      <c r="I151" s="137"/>
      <c r="J151" s="137"/>
      <c r="K151" s="137"/>
      <c r="L151" s="137"/>
      <c r="M151" s="137"/>
      <c r="N151" s="137"/>
      <c r="O151" s="137"/>
      <c r="P151" s="137"/>
      <c r="Q151" s="137"/>
      <c r="R151" s="137"/>
    </row>
    <row r="152" spans="1:18" s="199" customFormat="1" ht="13.5" customHeight="1" x14ac:dyDescent="0.25">
      <c r="F152" s="219" t="s">
        <v>263</v>
      </c>
    </row>
    <row r="153" spans="1:18" s="199" customFormat="1" ht="13.5" customHeight="1" x14ac:dyDescent="0.25">
      <c r="C153" s="19"/>
      <c r="D153" s="19"/>
      <c r="E153" s="19"/>
      <c r="F153" s="250" t="s">
        <v>163</v>
      </c>
      <c r="G153" s="250"/>
      <c r="H153" s="250"/>
      <c r="I153" s="250"/>
      <c r="J153" s="250"/>
      <c r="K153" s="250"/>
      <c r="L153" s="250"/>
      <c r="M153" s="250"/>
      <c r="N153" s="250"/>
      <c r="O153" s="250"/>
      <c r="P153" s="250"/>
      <c r="Q153" s="250"/>
      <c r="R153" s="19"/>
    </row>
    <row r="154" spans="1:18" s="199" customFormat="1" ht="13.5" customHeight="1" x14ac:dyDescent="0.25">
      <c r="C154" s="19"/>
      <c r="D154" s="19"/>
      <c r="E154" s="112"/>
      <c r="F154" s="250"/>
      <c r="G154" s="250"/>
      <c r="H154" s="250"/>
      <c r="I154" s="250"/>
      <c r="J154" s="250"/>
      <c r="K154" s="250"/>
      <c r="L154" s="250"/>
      <c r="M154" s="250"/>
      <c r="N154" s="250"/>
      <c r="O154" s="250"/>
      <c r="P154" s="250"/>
      <c r="Q154" s="250"/>
      <c r="R154" s="19"/>
    </row>
    <row r="155" spans="1:18" s="199" customFormat="1" ht="13.5" customHeight="1" x14ac:dyDescent="0.25">
      <c r="C155" s="19"/>
      <c r="D155" s="19"/>
      <c r="E155" s="112"/>
      <c r="F155" s="250"/>
      <c r="G155" s="250"/>
      <c r="H155" s="250"/>
      <c r="I155" s="250"/>
      <c r="J155" s="250"/>
      <c r="K155" s="250"/>
      <c r="L155" s="250"/>
      <c r="M155" s="250"/>
      <c r="N155" s="250"/>
      <c r="O155" s="250"/>
      <c r="P155" s="250"/>
      <c r="Q155" s="250"/>
      <c r="R155" s="19"/>
    </row>
    <row r="156" spans="1:18" s="200" customFormat="1" ht="13.5" customHeight="1" x14ac:dyDescent="0.25">
      <c r="C156" s="137"/>
      <c r="D156" s="137"/>
      <c r="E156" s="137"/>
      <c r="F156" s="137"/>
      <c r="G156" s="137"/>
      <c r="H156" s="137"/>
      <c r="I156" s="137"/>
      <c r="J156" s="137"/>
      <c r="K156" s="137"/>
      <c r="L156" s="137"/>
      <c r="M156" s="137"/>
      <c r="N156" s="137"/>
      <c r="O156" s="137"/>
      <c r="P156" s="137"/>
      <c r="Q156" s="137"/>
      <c r="R156" s="137"/>
    </row>
    <row r="157" spans="1:18" ht="13.5" customHeight="1" x14ac:dyDescent="0.25">
      <c r="A157" s="149"/>
      <c r="B157" s="149"/>
      <c r="C157" s="19"/>
      <c r="D157" s="19"/>
      <c r="E157" s="19"/>
      <c r="F157" s="19"/>
      <c r="G157" s="19"/>
      <c r="H157" s="19"/>
      <c r="I157" s="19"/>
      <c r="J157" s="19"/>
      <c r="K157" s="19"/>
      <c r="L157" s="19"/>
      <c r="M157" s="19"/>
      <c r="N157" s="19"/>
      <c r="O157" s="19"/>
      <c r="P157" s="19"/>
      <c r="Q157" s="19"/>
      <c r="R157" s="19"/>
    </row>
    <row r="158" spans="1:18" ht="13.5" customHeight="1" x14ac:dyDescent="0.25">
      <c r="A158" s="149"/>
      <c r="B158" s="149"/>
      <c r="C158" s="149"/>
      <c r="D158" s="149"/>
      <c r="E158" s="149"/>
      <c r="F158" s="221" t="s">
        <v>270</v>
      </c>
      <c r="G158" s="149"/>
      <c r="H158" s="149"/>
      <c r="I158" s="149"/>
      <c r="J158" s="149"/>
      <c r="K158" s="149"/>
      <c r="L158" s="149"/>
      <c r="M158" s="149"/>
      <c r="N158" s="149"/>
      <c r="O158" s="149"/>
      <c r="P158" s="149"/>
      <c r="Q158" s="149"/>
      <c r="R158" s="149"/>
    </row>
    <row r="159" spans="1:18" s="199" customFormat="1" ht="13.5" customHeight="1" x14ac:dyDescent="0.25">
      <c r="A159" s="149"/>
      <c r="B159" s="149"/>
      <c r="C159" s="149"/>
      <c r="D159" s="149"/>
      <c r="E159" s="149"/>
      <c r="F159" s="149"/>
      <c r="G159" s="149"/>
      <c r="H159" s="149"/>
      <c r="I159" s="149"/>
      <c r="J159" s="149"/>
      <c r="K159" s="149"/>
      <c r="L159" s="149"/>
      <c r="M159" s="149"/>
      <c r="N159" s="149"/>
      <c r="O159" s="149"/>
      <c r="P159" s="149"/>
      <c r="Q159" s="149"/>
      <c r="R159" s="149"/>
    </row>
    <row r="160" spans="1:18" s="199" customFormat="1" ht="13.5" customHeight="1" x14ac:dyDescent="0.25">
      <c r="A160" s="149"/>
      <c r="B160" s="149"/>
      <c r="C160" s="149"/>
      <c r="D160" s="149"/>
      <c r="E160" s="149"/>
      <c r="F160" s="149" t="s">
        <v>241</v>
      </c>
      <c r="G160" s="149"/>
      <c r="H160" s="242" t="s">
        <v>243</v>
      </c>
      <c r="I160" s="242"/>
      <c r="J160" s="242"/>
      <c r="K160" s="242"/>
      <c r="L160" s="242"/>
      <c r="M160" s="242"/>
      <c r="N160" s="242"/>
      <c r="O160" s="242"/>
      <c r="P160" s="242"/>
      <c r="Q160" s="242"/>
      <c r="R160" s="242"/>
    </row>
    <row r="161" spans="1:18" s="199" customFormat="1" ht="13.5" customHeight="1" x14ac:dyDescent="0.25">
      <c r="A161" s="149"/>
      <c r="B161" s="149"/>
      <c r="C161" s="149"/>
      <c r="D161" s="149"/>
      <c r="E161" s="149"/>
      <c r="F161" s="149"/>
      <c r="G161" s="149"/>
      <c r="H161" s="242" t="s">
        <v>244</v>
      </c>
      <c r="I161" s="242"/>
      <c r="J161" s="242"/>
      <c r="K161" s="242"/>
      <c r="L161" s="242"/>
      <c r="M161" s="242"/>
      <c r="N161" s="242"/>
      <c r="O161" s="242"/>
      <c r="P161" s="242"/>
      <c r="Q161" s="242"/>
      <c r="R161" s="242"/>
    </row>
    <row r="162" spans="1:18" s="199" customFormat="1" ht="13.5" customHeight="1" x14ac:dyDescent="0.25">
      <c r="A162" s="149"/>
      <c r="B162" s="149"/>
      <c r="C162" s="149"/>
      <c r="D162" s="149"/>
      <c r="E162" s="149"/>
      <c r="F162" s="149"/>
      <c r="G162" s="149"/>
      <c r="H162" s="217"/>
      <c r="I162" s="217"/>
      <c r="J162" s="217"/>
      <c r="K162" s="217"/>
      <c r="L162" s="217"/>
      <c r="M162" s="217"/>
      <c r="N162" s="217"/>
      <c r="O162" s="217"/>
      <c r="P162" s="217"/>
      <c r="Q162" s="217"/>
      <c r="R162" s="217"/>
    </row>
    <row r="163" spans="1:18" ht="13.5" customHeight="1" x14ac:dyDescent="0.25">
      <c r="A163" s="149"/>
      <c r="B163" s="149"/>
      <c r="C163" s="149"/>
      <c r="D163" s="149"/>
      <c r="E163" s="149"/>
      <c r="F163" s="149" t="s">
        <v>237</v>
      </c>
      <c r="G163" s="149"/>
      <c r="H163" s="242" t="s">
        <v>245</v>
      </c>
      <c r="I163" s="242"/>
      <c r="J163" s="242"/>
      <c r="K163" s="242"/>
      <c r="L163" s="242"/>
      <c r="M163" s="242"/>
      <c r="N163" s="242"/>
      <c r="O163" s="242"/>
      <c r="P163" s="242"/>
      <c r="Q163" s="242"/>
      <c r="R163" s="242"/>
    </row>
    <row r="164" spans="1:18" ht="13.5" customHeight="1" x14ac:dyDescent="0.25">
      <c r="A164" s="149"/>
      <c r="B164" s="149"/>
      <c r="C164" s="149"/>
      <c r="D164" s="149"/>
      <c r="E164" s="149"/>
      <c r="F164" s="149"/>
      <c r="G164" s="149"/>
      <c r="H164" s="252" t="s">
        <v>246</v>
      </c>
      <c r="I164" s="252"/>
      <c r="J164" s="252"/>
      <c r="K164" s="252"/>
      <c r="L164" s="252"/>
      <c r="M164" s="252"/>
      <c r="N164" s="252"/>
      <c r="O164" s="252"/>
      <c r="P164" s="252"/>
      <c r="Q164" s="252"/>
      <c r="R164" s="252"/>
    </row>
    <row r="165" spans="1:18" s="199" customFormat="1" ht="13.5" customHeight="1" x14ac:dyDescent="0.25">
      <c r="A165" s="149"/>
      <c r="B165" s="149"/>
      <c r="C165" s="149"/>
      <c r="D165" s="149"/>
      <c r="E165" s="149"/>
      <c r="F165" s="149"/>
      <c r="G165" s="149"/>
      <c r="H165" s="242" t="s">
        <v>260</v>
      </c>
      <c r="I165" s="242"/>
      <c r="J165" s="242"/>
      <c r="K165" s="242"/>
      <c r="L165" s="242"/>
      <c r="M165" s="242"/>
      <c r="N165" s="242"/>
      <c r="O165" s="242"/>
      <c r="P165" s="242"/>
      <c r="Q165" s="242"/>
      <c r="R165" s="242"/>
    </row>
    <row r="166" spans="1:18" s="199" customFormat="1" ht="13.5" customHeight="1" x14ac:dyDescent="0.25">
      <c r="A166" s="149"/>
      <c r="B166" s="149"/>
      <c r="C166" s="149"/>
      <c r="D166" s="149"/>
      <c r="E166" s="149"/>
      <c r="F166" s="149"/>
      <c r="G166" s="149"/>
      <c r="H166" s="217"/>
      <c r="I166" s="217"/>
      <c r="J166" s="217"/>
      <c r="K166" s="217"/>
      <c r="L166" s="217"/>
      <c r="M166" s="217"/>
      <c r="N166" s="217"/>
      <c r="O166" s="217"/>
      <c r="P166" s="217"/>
      <c r="Q166" s="217"/>
      <c r="R166" s="217"/>
    </row>
    <row r="167" spans="1:18" ht="13.5" customHeight="1" x14ac:dyDescent="0.25">
      <c r="A167" s="149"/>
      <c r="B167" s="149"/>
      <c r="C167" s="149"/>
      <c r="D167" s="149"/>
      <c r="E167" s="149"/>
      <c r="F167" s="149" t="s">
        <v>240</v>
      </c>
      <c r="G167" s="149"/>
      <c r="H167" s="242" t="s">
        <v>247</v>
      </c>
      <c r="I167" s="242"/>
      <c r="J167" s="242"/>
      <c r="K167" s="242"/>
      <c r="L167" s="242"/>
      <c r="M167" s="242"/>
      <c r="N167" s="242"/>
      <c r="O167" s="242"/>
      <c r="P167" s="242"/>
      <c r="Q167" s="242"/>
      <c r="R167" s="242"/>
    </row>
    <row r="168" spans="1:18" ht="13.5" customHeight="1" x14ac:dyDescent="0.25">
      <c r="A168" s="149"/>
      <c r="B168" s="149"/>
      <c r="C168" s="149"/>
      <c r="D168" s="149"/>
      <c r="E168" s="149"/>
      <c r="F168" s="149"/>
      <c r="G168" s="149"/>
      <c r="H168" s="242" t="s">
        <v>261</v>
      </c>
      <c r="I168" s="242"/>
      <c r="J168" s="242"/>
      <c r="K168" s="242"/>
      <c r="L168" s="242"/>
      <c r="M168" s="242"/>
      <c r="N168" s="242"/>
      <c r="O168" s="242"/>
      <c r="P168" s="242"/>
      <c r="Q168" s="242"/>
      <c r="R168" s="242"/>
    </row>
    <row r="169" spans="1:18" s="195" customFormat="1" ht="13.5" customHeight="1" x14ac:dyDescent="0.25">
      <c r="A169" s="149"/>
      <c r="B169" s="149"/>
      <c r="C169" s="149"/>
      <c r="D169" s="149"/>
      <c r="E169" s="149"/>
      <c r="F169" s="149"/>
      <c r="G169" s="149"/>
      <c r="H169" s="242" t="s">
        <v>239</v>
      </c>
      <c r="I169" s="242"/>
      <c r="J169" s="242"/>
      <c r="K169" s="242"/>
      <c r="L169" s="242"/>
      <c r="M169" s="242"/>
      <c r="N169" s="242"/>
      <c r="O169" s="242"/>
      <c r="P169" s="242"/>
      <c r="Q169" s="242"/>
      <c r="R169" s="242"/>
    </row>
    <row r="170" spans="1:18" s="199" customFormat="1" ht="13.5" customHeight="1" x14ac:dyDescent="0.25">
      <c r="A170" s="149"/>
      <c r="B170" s="149"/>
      <c r="C170" s="149"/>
      <c r="D170" s="149"/>
      <c r="E170" s="149"/>
      <c r="F170" s="149"/>
      <c r="G170" s="149"/>
      <c r="H170" s="218" t="s">
        <v>273</v>
      </c>
      <c r="I170" s="218"/>
      <c r="J170" s="218"/>
      <c r="K170" s="218"/>
      <c r="L170" s="218"/>
      <c r="M170" s="218"/>
      <c r="N170" s="218"/>
      <c r="O170" s="218"/>
      <c r="P170" s="218"/>
      <c r="Q170" s="218"/>
      <c r="R170" s="218"/>
    </row>
    <row r="171" spans="1:18" s="232" customFormat="1" ht="13.5" customHeight="1" x14ac:dyDescent="0.25">
      <c r="A171" s="149"/>
      <c r="B171" s="149"/>
      <c r="C171" s="149"/>
      <c r="D171" s="149"/>
      <c r="E171" s="149"/>
      <c r="F171" s="149"/>
      <c r="G171" s="149"/>
      <c r="H171" s="242" t="s">
        <v>285</v>
      </c>
      <c r="I171" s="242"/>
      <c r="J171" s="242"/>
      <c r="K171" s="242"/>
      <c r="L171" s="242"/>
      <c r="M171" s="242"/>
      <c r="N171" s="242"/>
      <c r="O171" s="242"/>
      <c r="P171" s="242"/>
      <c r="Q171" s="242"/>
      <c r="R171" s="242"/>
    </row>
    <row r="172" spans="1:18" s="199" customFormat="1" ht="13.5" customHeight="1" x14ac:dyDescent="0.25">
      <c r="A172" s="149"/>
      <c r="B172" s="149"/>
      <c r="C172" s="149"/>
      <c r="D172" s="149"/>
      <c r="E172" s="149"/>
      <c r="F172" s="149"/>
      <c r="G172" s="149"/>
      <c r="H172" s="217"/>
      <c r="I172" s="217"/>
      <c r="J172" s="217"/>
      <c r="K172" s="217"/>
      <c r="L172" s="217"/>
      <c r="M172" s="217"/>
      <c r="N172" s="217"/>
      <c r="O172" s="217"/>
      <c r="P172" s="217"/>
      <c r="Q172" s="217"/>
      <c r="R172" s="217"/>
    </row>
    <row r="173" spans="1:18" ht="13.5" customHeight="1" x14ac:dyDescent="0.25">
      <c r="A173" s="149"/>
      <c r="B173" s="149"/>
      <c r="C173" s="149"/>
      <c r="D173" s="149"/>
      <c r="E173" s="149"/>
      <c r="F173" s="251" t="s">
        <v>242</v>
      </c>
      <c r="G173" s="251"/>
      <c r="H173" s="242" t="s">
        <v>248</v>
      </c>
      <c r="I173" s="242"/>
      <c r="J173" s="242"/>
      <c r="K173" s="242"/>
      <c r="L173" s="242"/>
      <c r="M173" s="242"/>
      <c r="N173" s="242"/>
      <c r="O173" s="242"/>
      <c r="P173" s="242"/>
      <c r="Q173" s="242"/>
      <c r="R173" s="242"/>
    </row>
    <row r="174" spans="1:18" ht="13.5" customHeight="1" x14ac:dyDescent="0.25">
      <c r="A174" s="149"/>
      <c r="B174" s="149"/>
      <c r="C174" s="149"/>
      <c r="D174" s="149"/>
      <c r="E174" s="149"/>
      <c r="F174" s="149"/>
      <c r="G174" s="149"/>
      <c r="H174" s="242" t="s">
        <v>238</v>
      </c>
      <c r="I174" s="242"/>
      <c r="J174" s="242"/>
      <c r="K174" s="242"/>
      <c r="L174" s="242"/>
      <c r="M174" s="242"/>
      <c r="N174" s="242"/>
      <c r="O174" s="242"/>
      <c r="P174" s="242"/>
      <c r="Q174" s="242"/>
      <c r="R174" s="242"/>
    </row>
    <row r="175" spans="1:18" ht="13.5" customHeight="1" x14ac:dyDescent="0.25">
      <c r="A175" s="149"/>
      <c r="B175" s="149"/>
      <c r="C175" s="149"/>
      <c r="D175" s="149"/>
      <c r="E175" s="149"/>
      <c r="F175" s="149"/>
      <c r="G175" s="149"/>
      <c r="H175" s="242" t="s">
        <v>262</v>
      </c>
      <c r="I175" s="242"/>
      <c r="J175" s="242"/>
      <c r="K175" s="242"/>
      <c r="L175" s="242"/>
      <c r="M175" s="242"/>
      <c r="N175" s="242"/>
      <c r="O175" s="242"/>
      <c r="P175" s="242"/>
      <c r="Q175" s="242"/>
      <c r="R175" s="242"/>
    </row>
    <row r="176" spans="1:18" s="223" customFormat="1" ht="13.5" customHeight="1" x14ac:dyDescent="0.25">
      <c r="A176" s="149"/>
      <c r="B176" s="149"/>
      <c r="C176" s="149"/>
      <c r="D176" s="149"/>
      <c r="E176" s="149"/>
      <c r="F176" s="149"/>
      <c r="G176" s="149"/>
      <c r="H176" s="225" t="s">
        <v>249</v>
      </c>
      <c r="I176" s="225"/>
      <c r="J176" s="225"/>
      <c r="K176" s="225"/>
      <c r="L176" s="225"/>
      <c r="M176" s="225"/>
      <c r="N176" s="225"/>
      <c r="O176" s="225"/>
      <c r="P176" s="224"/>
      <c r="Q176" s="224"/>
      <c r="R176" s="224"/>
    </row>
    <row r="177" spans="1:18" s="223" customFormat="1" ht="13.5" customHeight="1" x14ac:dyDescent="0.25">
      <c r="A177" s="149"/>
      <c r="B177" s="149"/>
      <c r="C177" s="149"/>
      <c r="D177" s="149"/>
      <c r="E177" s="149"/>
      <c r="F177" s="149"/>
      <c r="G177" s="149"/>
      <c r="H177" s="225"/>
      <c r="I177" s="225"/>
      <c r="J177" s="225"/>
      <c r="K177" s="225"/>
      <c r="L177" s="225"/>
      <c r="M177" s="225"/>
      <c r="N177" s="225"/>
      <c r="O177" s="225"/>
      <c r="P177" s="224"/>
      <c r="Q177" s="224"/>
      <c r="R177" s="224"/>
    </row>
    <row r="178" spans="1:18" s="223" customFormat="1" ht="13.5" customHeight="1" x14ac:dyDescent="0.25">
      <c r="A178" s="149"/>
      <c r="B178" s="149"/>
      <c r="C178" s="149"/>
      <c r="D178" s="149"/>
      <c r="E178" s="149"/>
      <c r="F178" s="149" t="s">
        <v>275</v>
      </c>
      <c r="G178" s="149"/>
      <c r="H178" s="242" t="s">
        <v>276</v>
      </c>
      <c r="I178" s="242"/>
      <c r="J178" s="242"/>
      <c r="K178" s="242"/>
      <c r="L178" s="242"/>
      <c r="M178" s="242"/>
      <c r="N178" s="242"/>
      <c r="O178" s="242"/>
      <c r="P178" s="242"/>
      <c r="Q178" s="242"/>
      <c r="R178" s="242"/>
    </row>
    <row r="179" spans="1:18" s="223" customFormat="1" ht="13.5" customHeight="1" x14ac:dyDescent="0.25">
      <c r="A179" s="149"/>
      <c r="B179" s="149"/>
      <c r="C179" s="149"/>
      <c r="D179" s="149"/>
      <c r="E179" s="149"/>
      <c r="F179" s="149"/>
      <c r="G179" s="149"/>
      <c r="H179" s="225"/>
      <c r="I179" s="225"/>
      <c r="J179" s="225"/>
      <c r="K179" s="225"/>
      <c r="L179" s="225"/>
      <c r="M179" s="225"/>
      <c r="N179" s="225"/>
      <c r="O179" s="225"/>
      <c r="P179" s="224"/>
      <c r="Q179" s="224"/>
      <c r="R179" s="224"/>
    </row>
    <row r="180" spans="1:18" s="223" customFormat="1" ht="13.5" customHeight="1" x14ac:dyDescent="0.25">
      <c r="A180" s="149"/>
      <c r="B180" s="149"/>
      <c r="C180" s="149"/>
      <c r="D180" s="149"/>
      <c r="E180" s="149"/>
      <c r="F180" s="149" t="s">
        <v>277</v>
      </c>
      <c r="G180" s="149"/>
      <c r="H180" s="223" t="s">
        <v>278</v>
      </c>
    </row>
    <row r="181" spans="1:18" s="223" customFormat="1" ht="13.5" customHeight="1" x14ac:dyDescent="0.25">
      <c r="A181" s="149"/>
      <c r="B181" s="149"/>
      <c r="C181" s="149"/>
      <c r="D181" s="149"/>
      <c r="E181" s="149"/>
      <c r="F181" s="149"/>
      <c r="G181" s="149"/>
      <c r="H181" s="91" t="s">
        <v>281</v>
      </c>
      <c r="I181" s="223" t="s">
        <v>279</v>
      </c>
    </row>
    <row r="182" spans="1:18" s="223" customFormat="1" ht="13.5" customHeight="1" x14ac:dyDescent="0.25">
      <c r="A182" s="149"/>
      <c r="B182" s="149"/>
      <c r="C182" s="149"/>
      <c r="D182" s="149"/>
      <c r="E182" s="149"/>
      <c r="F182" s="149"/>
      <c r="G182" s="149"/>
      <c r="H182" s="91" t="s">
        <v>281</v>
      </c>
      <c r="I182" s="254" t="s">
        <v>280</v>
      </c>
      <c r="J182" s="254"/>
      <c r="K182" s="254"/>
      <c r="L182" s="254"/>
      <c r="M182" s="254"/>
      <c r="N182" s="254"/>
      <c r="O182" s="254"/>
      <c r="P182" s="254"/>
      <c r="Q182" s="254"/>
      <c r="R182" s="254"/>
    </row>
    <row r="183" spans="1:18" s="223" customFormat="1" ht="13.5" customHeight="1" x14ac:dyDescent="0.25">
      <c r="A183" s="149"/>
      <c r="B183" s="149"/>
      <c r="C183" s="149"/>
      <c r="D183" s="149"/>
      <c r="E183" s="149"/>
      <c r="F183" s="149"/>
      <c r="G183" s="149"/>
      <c r="H183" s="225"/>
      <c r="I183" s="225"/>
      <c r="J183" s="225"/>
      <c r="K183" s="225"/>
      <c r="L183" s="225"/>
      <c r="M183" s="225"/>
      <c r="N183" s="225"/>
      <c r="O183" s="225"/>
      <c r="P183" s="224"/>
      <c r="Q183" s="224"/>
      <c r="R183" s="224"/>
    </row>
    <row r="184" spans="1:18" ht="13.5" customHeight="1" x14ac:dyDescent="0.25">
      <c r="H184" s="216"/>
      <c r="I184" s="216"/>
      <c r="J184" s="216"/>
      <c r="K184" s="216"/>
      <c r="L184" s="216"/>
      <c r="M184" s="216"/>
      <c r="N184" s="216"/>
      <c r="O184" s="216"/>
      <c r="P184" s="216"/>
      <c r="Q184" s="216"/>
      <c r="R184" s="216"/>
    </row>
  </sheetData>
  <sheetProtection algorithmName="SHA-512" hashValue="P/JbAqwUjWoftzvg5ieK5xzaeAEOYpMgAgkX4rdUa8e0TVJmyM8KfsuWavASKw/E9f0lxV0MiRJmNI4laqpiZw==" saltValue="B0RF+iXOcuY6zf/Sna7yvQ==" spinCount="100000" sheet="1" selectLockedCells="1"/>
  <mergeCells count="148">
    <mergeCell ref="F95:O95"/>
    <mergeCell ref="B83:B113"/>
    <mergeCell ref="J91:L91"/>
    <mergeCell ref="J92:L92"/>
    <mergeCell ref="J93:L93"/>
    <mergeCell ref="J87:M87"/>
    <mergeCell ref="F87:I87"/>
    <mergeCell ref="L101:M101"/>
    <mergeCell ref="H178:R178"/>
    <mergeCell ref="C114:C125"/>
    <mergeCell ref="F124:P124"/>
    <mergeCell ref="F118:O119"/>
    <mergeCell ref="F121:P123"/>
    <mergeCell ref="H171:R171"/>
    <mergeCell ref="I182:R182"/>
    <mergeCell ref="E89:F89"/>
    <mergeCell ref="J88:L88"/>
    <mergeCell ref="J89:L89"/>
    <mergeCell ref="M85:O85"/>
    <mergeCell ref="G85:I85"/>
    <mergeCell ref="F97:I97"/>
    <mergeCell ref="C83:C113"/>
    <mergeCell ref="E90:F90"/>
    <mergeCell ref="J90:L90"/>
    <mergeCell ref="J106:L106"/>
    <mergeCell ref="E111:F111"/>
    <mergeCell ref="F108:I108"/>
    <mergeCell ref="E110:F110"/>
    <mergeCell ref="J109:L109"/>
    <mergeCell ref="I111:L111"/>
    <mergeCell ref="D88:F88"/>
    <mergeCell ref="J97:M97"/>
    <mergeCell ref="J98:M98"/>
    <mergeCell ref="J99:M99"/>
    <mergeCell ref="J100:M100"/>
    <mergeCell ref="F133:P136"/>
    <mergeCell ref="C126:C138"/>
    <mergeCell ref="F128:P131"/>
    <mergeCell ref="B69:B82"/>
    <mergeCell ref="D76:E76"/>
    <mergeCell ref="D71:E71"/>
    <mergeCell ref="J71:K71"/>
    <mergeCell ref="J72:K72"/>
    <mergeCell ref="J73:K73"/>
    <mergeCell ref="J74:K74"/>
    <mergeCell ref="J75:K75"/>
    <mergeCell ref="J76:K76"/>
    <mergeCell ref="D72:E72"/>
    <mergeCell ref="D73:E73"/>
    <mergeCell ref="D74:E74"/>
    <mergeCell ref="D75:E75"/>
    <mergeCell ref="D80:E80"/>
    <mergeCell ref="D77:E77"/>
    <mergeCell ref="C69:C82"/>
    <mergeCell ref="I79:J79"/>
    <mergeCell ref="K79:L79"/>
    <mergeCell ref="L75:N75"/>
    <mergeCell ref="F76:G76"/>
    <mergeCell ref="F78:G78"/>
    <mergeCell ref="F72:H72"/>
    <mergeCell ref="F73:H73"/>
    <mergeCell ref="F74:H74"/>
    <mergeCell ref="I3:P4"/>
    <mergeCell ref="G10:I10"/>
    <mergeCell ref="N10:O10"/>
    <mergeCell ref="L10:M10"/>
    <mergeCell ref="L24:O24"/>
    <mergeCell ref="L6:M6"/>
    <mergeCell ref="L7:M7"/>
    <mergeCell ref="L8:M8"/>
    <mergeCell ref="G6:K6"/>
    <mergeCell ref="G7:K7"/>
    <mergeCell ref="G8:K8"/>
    <mergeCell ref="F22:I22"/>
    <mergeCell ref="F24:I24"/>
    <mergeCell ref="N6:P6"/>
    <mergeCell ref="N7:P7"/>
    <mergeCell ref="N8:P8"/>
    <mergeCell ref="O16:P16"/>
    <mergeCell ref="C17:Q17"/>
    <mergeCell ref="F62:I62"/>
    <mergeCell ref="F64:I64"/>
    <mergeCell ref="L62:O62"/>
    <mergeCell ref="L50:O52"/>
    <mergeCell ref="F54:I54"/>
    <mergeCell ref="L43:O43"/>
    <mergeCell ref="B20:B38"/>
    <mergeCell ref="C20:C38"/>
    <mergeCell ref="L28:O28"/>
    <mergeCell ref="L30:O30"/>
    <mergeCell ref="L32:O32"/>
    <mergeCell ref="L34:O34"/>
    <mergeCell ref="L26:Q26"/>
    <mergeCell ref="F26:I26"/>
    <mergeCell ref="F28:I28"/>
    <mergeCell ref="F30:I30"/>
    <mergeCell ref="F34:I34"/>
    <mergeCell ref="F36:I36"/>
    <mergeCell ref="L22:Q22"/>
    <mergeCell ref="F32:I32"/>
    <mergeCell ref="O79:P80"/>
    <mergeCell ref="F77:H77"/>
    <mergeCell ref="L54:O54"/>
    <mergeCell ref="F52:I52"/>
    <mergeCell ref="N110:O110"/>
    <mergeCell ref="I110:L110"/>
    <mergeCell ref="B39:B47"/>
    <mergeCell ref="C39:C47"/>
    <mergeCell ref="F41:I41"/>
    <mergeCell ref="L41:O41"/>
    <mergeCell ref="F43:I43"/>
    <mergeCell ref="F45:I45"/>
    <mergeCell ref="B48:B68"/>
    <mergeCell ref="C48:C68"/>
    <mergeCell ref="L56:O56"/>
    <mergeCell ref="F56:I56"/>
    <mergeCell ref="F58:I58"/>
    <mergeCell ref="L58:O58"/>
    <mergeCell ref="F60:I60"/>
    <mergeCell ref="L60:O60"/>
    <mergeCell ref="F65:I65"/>
    <mergeCell ref="L64:O64"/>
    <mergeCell ref="F66:I66"/>
    <mergeCell ref="M66:O66"/>
    <mergeCell ref="B1:G1"/>
    <mergeCell ref="F141:Q142"/>
    <mergeCell ref="H174:R174"/>
    <mergeCell ref="H175:R175"/>
    <mergeCell ref="H169:R169"/>
    <mergeCell ref="L45:O45"/>
    <mergeCell ref="M36:O36"/>
    <mergeCell ref="D114:Q114"/>
    <mergeCell ref="D125:Q125"/>
    <mergeCell ref="F153:Q155"/>
    <mergeCell ref="F148:R149"/>
    <mergeCell ref="H173:R173"/>
    <mergeCell ref="H160:R160"/>
    <mergeCell ref="H167:R167"/>
    <mergeCell ref="F173:G173"/>
    <mergeCell ref="H163:R163"/>
    <mergeCell ref="H164:R164"/>
    <mergeCell ref="H165:R165"/>
    <mergeCell ref="H161:R161"/>
    <mergeCell ref="H168:R168"/>
    <mergeCell ref="L72:N72"/>
    <mergeCell ref="L73:N73"/>
    <mergeCell ref="L74:N74"/>
    <mergeCell ref="F75:H75"/>
  </mergeCells>
  <conditionalFormatting sqref="E22 E45:E46 K46">
    <cfRule type="expression" dxfId="61" priority="73">
      <formula>D22=1</formula>
    </cfRule>
  </conditionalFormatting>
  <conditionalFormatting sqref="E24">
    <cfRule type="expression" dxfId="60" priority="71">
      <formula>$D$24="1"</formula>
    </cfRule>
  </conditionalFormatting>
  <conditionalFormatting sqref="E26">
    <cfRule type="expression" dxfId="59" priority="69">
      <formula>$D$26="1"</formula>
    </cfRule>
  </conditionalFormatting>
  <conditionalFormatting sqref="E28">
    <cfRule type="expression" dxfId="58" priority="68">
      <formula>$D$28="1"</formula>
    </cfRule>
  </conditionalFormatting>
  <conditionalFormatting sqref="E30">
    <cfRule type="expression" dxfId="57" priority="67">
      <formula>$D$30="1"</formula>
    </cfRule>
  </conditionalFormatting>
  <conditionalFormatting sqref="E32">
    <cfRule type="expression" dxfId="56" priority="66">
      <formula>$D$32="1"</formula>
    </cfRule>
  </conditionalFormatting>
  <conditionalFormatting sqref="K22">
    <cfRule type="expression" dxfId="55" priority="64">
      <formula>$J$22="1"</formula>
    </cfRule>
  </conditionalFormatting>
  <conditionalFormatting sqref="K24">
    <cfRule type="expression" dxfId="54" priority="63">
      <formula>$J$24="1"</formula>
    </cfRule>
  </conditionalFormatting>
  <conditionalFormatting sqref="K26">
    <cfRule type="expression" dxfId="53" priority="62">
      <formula>$J$26="1"</formula>
    </cfRule>
  </conditionalFormatting>
  <conditionalFormatting sqref="K28">
    <cfRule type="expression" dxfId="52" priority="61">
      <formula>$J$28="1"</formula>
    </cfRule>
  </conditionalFormatting>
  <conditionalFormatting sqref="K30">
    <cfRule type="expression" dxfId="51" priority="60">
      <formula>$J$30="1"</formula>
    </cfRule>
  </conditionalFormatting>
  <conditionalFormatting sqref="K32">
    <cfRule type="expression" dxfId="50" priority="59">
      <formula>$J$32="1"</formula>
    </cfRule>
  </conditionalFormatting>
  <conditionalFormatting sqref="K34">
    <cfRule type="expression" dxfId="49" priority="58">
      <formula>$J$34="1"</formula>
    </cfRule>
  </conditionalFormatting>
  <conditionalFormatting sqref="E24">
    <cfRule type="expression" dxfId="48" priority="56">
      <formula>D24=1</formula>
    </cfRule>
  </conditionalFormatting>
  <conditionalFormatting sqref="E26">
    <cfRule type="expression" dxfId="47" priority="55">
      <formula>D26=1</formula>
    </cfRule>
  </conditionalFormatting>
  <conditionalFormatting sqref="E28">
    <cfRule type="expression" dxfId="46" priority="54">
      <formula>D28=1</formula>
    </cfRule>
  </conditionalFormatting>
  <conditionalFormatting sqref="E30">
    <cfRule type="expression" dxfId="45" priority="53">
      <formula>D30=1</formula>
    </cfRule>
  </conditionalFormatting>
  <conditionalFormatting sqref="E32">
    <cfRule type="expression" dxfId="44" priority="52">
      <formula>D32=1</formula>
    </cfRule>
  </conditionalFormatting>
  <conditionalFormatting sqref="K22">
    <cfRule type="expression" dxfId="43" priority="49">
      <formula>J22=1</formula>
    </cfRule>
  </conditionalFormatting>
  <conditionalFormatting sqref="K24">
    <cfRule type="expression" dxfId="42" priority="48">
      <formula>$D$24="1"</formula>
    </cfRule>
  </conditionalFormatting>
  <conditionalFormatting sqref="K34">
    <cfRule type="expression" dxfId="41" priority="47">
      <formula>$D$34="1"</formula>
    </cfRule>
  </conditionalFormatting>
  <conditionalFormatting sqref="K26">
    <cfRule type="expression" dxfId="40" priority="46">
      <formula>$D$26="1"</formula>
    </cfRule>
  </conditionalFormatting>
  <conditionalFormatting sqref="K28">
    <cfRule type="expression" dxfId="39" priority="45">
      <formula>$D$28="1"</formula>
    </cfRule>
  </conditionalFormatting>
  <conditionalFormatting sqref="K30">
    <cfRule type="expression" dxfId="38" priority="44">
      <formula>$D$30="1"</formula>
    </cfRule>
  </conditionalFormatting>
  <conditionalFormatting sqref="K32">
    <cfRule type="expression" dxfId="37" priority="43">
      <formula>$D$32="1"</formula>
    </cfRule>
  </conditionalFormatting>
  <conditionalFormatting sqref="K24">
    <cfRule type="expression" dxfId="36" priority="41">
      <formula>J24=1</formula>
    </cfRule>
  </conditionalFormatting>
  <conditionalFormatting sqref="K26">
    <cfRule type="expression" dxfId="35" priority="40">
      <formula>J26=1</formula>
    </cfRule>
  </conditionalFormatting>
  <conditionalFormatting sqref="K28">
    <cfRule type="expression" dxfId="34" priority="39">
      <formula>J28=1</formula>
    </cfRule>
  </conditionalFormatting>
  <conditionalFormatting sqref="K30">
    <cfRule type="expression" dxfId="33" priority="38">
      <formula>J30=1</formula>
    </cfRule>
  </conditionalFormatting>
  <conditionalFormatting sqref="K32">
    <cfRule type="expression" dxfId="32" priority="37">
      <formula>J32=1</formula>
    </cfRule>
  </conditionalFormatting>
  <conditionalFormatting sqref="K34">
    <cfRule type="expression" dxfId="31" priority="36">
      <formula>J34=1</formula>
    </cfRule>
  </conditionalFormatting>
  <conditionalFormatting sqref="K43">
    <cfRule type="expression" dxfId="30" priority="23">
      <formula>J43=1</formula>
    </cfRule>
  </conditionalFormatting>
  <conditionalFormatting sqref="K41">
    <cfRule type="expression" dxfId="29" priority="29">
      <formula>J41=1</formula>
    </cfRule>
  </conditionalFormatting>
  <conditionalFormatting sqref="E36">
    <cfRule type="expression" dxfId="28" priority="28">
      <formula>D36=1</formula>
    </cfRule>
  </conditionalFormatting>
  <conditionalFormatting sqref="E34">
    <cfRule type="expression" dxfId="27" priority="27">
      <formula>D34=1</formula>
    </cfRule>
  </conditionalFormatting>
  <conditionalFormatting sqref="E41">
    <cfRule type="expression" dxfId="26" priority="26">
      <formula>D41=1</formula>
    </cfRule>
  </conditionalFormatting>
  <conditionalFormatting sqref="E43">
    <cfRule type="expression" dxfId="25" priority="25">
      <formula>D43=1</formula>
    </cfRule>
  </conditionalFormatting>
  <conditionalFormatting sqref="O88:O94 O106 O109">
    <cfRule type="containsText" dxfId="24" priority="21" operator="containsText" text="NON">
      <formula>NOT(ISERROR(SEARCH("NON",O88)))</formula>
    </cfRule>
  </conditionalFormatting>
  <conditionalFormatting sqref="E50">
    <cfRule type="expression" dxfId="23" priority="20">
      <formula>D50=1</formula>
    </cfRule>
  </conditionalFormatting>
  <conditionalFormatting sqref="E52">
    <cfRule type="expression" dxfId="22" priority="19">
      <formula>D52=1</formula>
    </cfRule>
  </conditionalFormatting>
  <conditionalFormatting sqref="E56">
    <cfRule type="expression" dxfId="21" priority="18">
      <formula>D56=1</formula>
    </cfRule>
  </conditionalFormatting>
  <conditionalFormatting sqref="E54">
    <cfRule type="expression" dxfId="20" priority="17">
      <formula>D54=1</formula>
    </cfRule>
  </conditionalFormatting>
  <conditionalFormatting sqref="E58">
    <cfRule type="expression" dxfId="19" priority="16">
      <formula>D58=1</formula>
    </cfRule>
  </conditionalFormatting>
  <conditionalFormatting sqref="E60">
    <cfRule type="expression" dxfId="18" priority="15">
      <formula>D60=1</formula>
    </cfRule>
  </conditionalFormatting>
  <conditionalFormatting sqref="E62">
    <cfRule type="expression" dxfId="17" priority="14">
      <formula>D62=1</formula>
    </cfRule>
  </conditionalFormatting>
  <conditionalFormatting sqref="E64">
    <cfRule type="expression" dxfId="16" priority="13">
      <formula>D64=1</formula>
    </cfRule>
  </conditionalFormatting>
  <conditionalFormatting sqref="E66">
    <cfRule type="expression" dxfId="15" priority="12">
      <formula>D66=1</formula>
    </cfRule>
  </conditionalFormatting>
  <conditionalFormatting sqref="K50">
    <cfRule type="expression" dxfId="14" priority="11">
      <formula>J50=1</formula>
    </cfRule>
  </conditionalFormatting>
  <conditionalFormatting sqref="K54">
    <cfRule type="expression" dxfId="13" priority="10">
      <formula>J54=1</formula>
    </cfRule>
  </conditionalFormatting>
  <conditionalFormatting sqref="K56">
    <cfRule type="expression" dxfId="12" priority="9">
      <formula>J56=1</formula>
    </cfRule>
  </conditionalFormatting>
  <conditionalFormatting sqref="K58">
    <cfRule type="expression" dxfId="11" priority="8">
      <formula>J58=1</formula>
    </cfRule>
  </conditionalFormatting>
  <conditionalFormatting sqref="K60">
    <cfRule type="expression" dxfId="10" priority="7">
      <formula>J60=1</formula>
    </cfRule>
  </conditionalFormatting>
  <conditionalFormatting sqref="K62">
    <cfRule type="expression" dxfId="9" priority="6">
      <formula>J62=1</formula>
    </cfRule>
  </conditionalFormatting>
  <conditionalFormatting sqref="K64">
    <cfRule type="expression" dxfId="8" priority="5">
      <formula>J64=1</formula>
    </cfRule>
  </conditionalFormatting>
  <conditionalFormatting sqref="K46">
    <cfRule type="expression" dxfId="7" priority="4">
      <formula>$J$28="1"</formula>
    </cfRule>
  </conditionalFormatting>
  <conditionalFormatting sqref="K46">
    <cfRule type="expression" dxfId="6" priority="3">
      <formula>$D$28="1"</formula>
    </cfRule>
  </conditionalFormatting>
  <conditionalFormatting sqref="K45">
    <cfRule type="expression" dxfId="5" priority="1">
      <formula>J45=1</formula>
    </cfRule>
  </conditionalFormatting>
  <dataValidations count="3">
    <dataValidation type="list" allowBlank="1" showInputMessage="1" showErrorMessage="1" sqref="D80:E80 J72:K77 D72:E77" xr:uid="{E53F47E8-CCEB-42C6-ABF8-90D43EDF60AA}">
      <formula1>"Non,Oui,n/a"</formula1>
    </dataValidation>
    <dataValidation type="list" allowBlank="1" showInputMessage="1" showErrorMessage="1" sqref="O75" xr:uid="{A713DDA2-B2A3-4C6E-8716-5F6BA6730A28}">
      <formula1>"1,2,3,4,5,6,Non"</formula1>
    </dataValidation>
    <dataValidation type="list" allowBlank="1" showInputMessage="1" showErrorMessage="1" sqref="O98:O101 H116:H117 H120" xr:uid="{D6D8133B-9AFC-4148-B2BE-63B48364F6FA}">
      <formula1>"Oui,Non"</formula1>
    </dataValidation>
  </dataValidations>
  <printOptions horizontalCentered="1"/>
  <pageMargins left="0.15748031496062992" right="0.15748031496062992" top="0" bottom="0" header="0.15748031496062992" footer="0.15748031496062992"/>
  <pageSetup paperSize="9" scale="99" fitToHeight="0" orientation="portrait" r:id="rId1"/>
  <rowBreaks count="2" manualBreakCount="2">
    <brk id="82" max="16383" man="1"/>
    <brk id="1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22" r:id="rId4" name="Check Box 26">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3" r:id="rId5" name="Check Box 27">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4" r:id="rId6" name="Check Box 28">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5" r:id="rId7" name="Check Box 29">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6" r:id="rId8" name="Check Box 30">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7" r:id="rId9" name="Check Box 31">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8" r:id="rId10" name="Check Box 32">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9" r:id="rId11" name="Check Box 33">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0" r:id="rId12" name="Check Box 34">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1" r:id="rId13" name="Check Box 35">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2" r:id="rId14" name="Check Box 36">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3" r:id="rId15" name="Check Box 37">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4" r:id="rId16" name="Check Box 38">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5" r:id="rId17" name="Check Box 39">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6" r:id="rId18" name="Check Box 40">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7" r:id="rId19" name="Check Box 41">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88" r:id="rId20" name="Check Box 92">
              <controlPr defaultSize="0" autoFill="0" autoLine="0" autoPict="0">
                <anchor moveWithCells="1">
                  <from>
                    <xdr:col>0</xdr:col>
                    <xdr:colOff>0</xdr:colOff>
                    <xdr:row>38</xdr:row>
                    <xdr:rowOff>0</xdr:rowOff>
                  </from>
                  <to>
                    <xdr:col>0</xdr:col>
                    <xdr:colOff>38100</xdr:colOff>
                    <xdr:row>40</xdr:row>
                    <xdr:rowOff>95250</xdr:rowOff>
                  </to>
                </anchor>
              </controlPr>
            </control>
          </mc:Choice>
        </mc:AlternateContent>
        <mc:AlternateContent xmlns:mc="http://schemas.openxmlformats.org/markup-compatibility/2006">
          <mc:Choice Requires="x14">
            <control shapeId="4189" r:id="rId21" name="Check Box 93">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201" r:id="rId22" name="Check Box 105">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2" r:id="rId23" name="Check Box 106">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3" r:id="rId24" name="Check Box 107">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4" r:id="rId25" name="Check Box 108">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5" r:id="rId26" name="Check Box 109">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06" r:id="rId27" name="Check Box 110">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07" r:id="rId28" name="Check Box 111">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08" r:id="rId29" name="Check Box 112">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9" r:id="rId30" name="Check Box 113">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10" r:id="rId31" name="Check Box 114">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11" r:id="rId32" name="Check Box 115">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12" r:id="rId33" name="Check Box 116">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13" r:id="rId34" name="Check Box 117">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4" r:id="rId35" name="Check Box 128">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5" r:id="rId36" name="Check Box 129">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6" r:id="rId37" name="Check Box 130">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7" r:id="rId38" name="Check Box 131">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8" r:id="rId39" name="Check Box 132">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29" r:id="rId40" name="Check Box 133">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30" r:id="rId41" name="Check Box 134">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31" r:id="rId42" name="Check Box 135">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2" r:id="rId43" name="Check Box 136">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33" r:id="rId44" name="Check Box 137">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34" r:id="rId45" name="Check Box 138">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5" r:id="rId46" name="Check Box 139">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6" r:id="rId47" name="Check Box 140">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7" r:id="rId48" name="Check Box 141">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8" r:id="rId49" name="Check Box 142">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9" r:id="rId50" name="Check Box 143">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40" r:id="rId51" name="Check Box 144">
              <controlPr defaultSize="0" autoFill="0" autoLine="0" autoPict="0">
                <anchor moveWithCells="1">
                  <from>
                    <xdr:col>0</xdr:col>
                    <xdr:colOff>0</xdr:colOff>
                    <xdr:row>38</xdr:row>
                    <xdr:rowOff>0</xdr:rowOff>
                  </from>
                  <to>
                    <xdr:col>0</xdr:col>
                    <xdr:colOff>38100</xdr:colOff>
                    <xdr:row>40</xdr:row>
                    <xdr:rowOff>95250</xdr:rowOff>
                  </to>
                </anchor>
              </controlPr>
            </control>
          </mc:Choice>
        </mc:AlternateContent>
        <mc:AlternateContent xmlns:mc="http://schemas.openxmlformats.org/markup-compatibility/2006">
          <mc:Choice Requires="x14">
            <control shapeId="4243" r:id="rId52" name="Check Box 147">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262" r:id="rId53" name="Check Box 166">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63" r:id="rId54" name="Check Box 167">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64" r:id="rId55" name="Check Box 168">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65" r:id="rId56" name="Check Box 169">
              <controlPr defaultSize="0" autoFill="0" autoLine="0" autoPict="0">
                <anchor moveWithCells="1">
                  <from>
                    <xdr:col>0</xdr:col>
                    <xdr:colOff>0</xdr:colOff>
                    <xdr:row>38</xdr:row>
                    <xdr:rowOff>0</xdr:rowOff>
                  </from>
                  <to>
                    <xdr:col>0</xdr:col>
                    <xdr:colOff>38100</xdr:colOff>
                    <xdr:row>40</xdr:row>
                    <xdr:rowOff>95250</xdr:rowOff>
                  </to>
                </anchor>
              </controlPr>
            </control>
          </mc:Choice>
        </mc:AlternateContent>
        <mc:AlternateContent xmlns:mc="http://schemas.openxmlformats.org/markup-compatibility/2006">
          <mc:Choice Requires="x14">
            <control shapeId="4266" r:id="rId57" name="Check Box 170">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549" r:id="rId58" name="Check Box 453">
              <controlPr defaultSize="0" autoFill="0" autoLine="0" autoPict="0">
                <anchor moveWithCells="1">
                  <from>
                    <xdr:col>0</xdr:col>
                    <xdr:colOff>0</xdr:colOff>
                    <xdr:row>38</xdr:row>
                    <xdr:rowOff>0</xdr:rowOff>
                  </from>
                  <to>
                    <xdr:col>0</xdr:col>
                    <xdr:colOff>0</xdr:colOff>
                    <xdr:row>40</xdr:row>
                    <xdr:rowOff>95250</xdr:rowOff>
                  </to>
                </anchor>
              </controlPr>
            </control>
          </mc:Choice>
        </mc:AlternateContent>
        <mc:AlternateContent xmlns:mc="http://schemas.openxmlformats.org/markup-compatibility/2006">
          <mc:Choice Requires="x14">
            <control shapeId="4551" r:id="rId59" name="Check Box 455">
              <controlPr defaultSize="0" autoFill="0" autoLine="0" autoPict="0">
                <anchor moveWithCells="1">
                  <from>
                    <xdr:col>0</xdr:col>
                    <xdr:colOff>0</xdr:colOff>
                    <xdr:row>38</xdr:row>
                    <xdr:rowOff>0</xdr:rowOff>
                  </from>
                  <to>
                    <xdr:col>0</xdr:col>
                    <xdr:colOff>0</xdr:colOff>
                    <xdr:row>40</xdr:row>
                    <xdr:rowOff>95250</xdr:rowOff>
                  </to>
                </anchor>
              </controlPr>
            </control>
          </mc:Choice>
        </mc:AlternateContent>
        <mc:AlternateContent xmlns:mc="http://schemas.openxmlformats.org/markup-compatibility/2006">
          <mc:Choice Requires="x14">
            <control shapeId="4552" r:id="rId60" name="Check Box 456">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553" r:id="rId61" name="Check Box 457">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555" r:id="rId62" name="Check Box 459">
              <controlPr defaultSize="0" autoFill="0" autoLine="0" autoPict="0">
                <anchor moveWithCells="1">
                  <from>
                    <xdr:col>0</xdr:col>
                    <xdr:colOff>0</xdr:colOff>
                    <xdr:row>38</xdr:row>
                    <xdr:rowOff>0</xdr:rowOff>
                  </from>
                  <to>
                    <xdr:col>0</xdr:col>
                    <xdr:colOff>0</xdr:colOff>
                    <xdr:row>40</xdr:row>
                    <xdr:rowOff>95250</xdr:rowOff>
                  </to>
                </anchor>
              </controlPr>
            </control>
          </mc:Choice>
        </mc:AlternateContent>
        <mc:AlternateContent xmlns:mc="http://schemas.openxmlformats.org/markup-compatibility/2006">
          <mc:Choice Requires="x14">
            <control shapeId="4557" r:id="rId63" name="Check Box 461">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58" r:id="rId64" name="Check Box 462">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59" r:id="rId65" name="Check Box 463">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0" r:id="rId66" name="Check Box 464">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1" r:id="rId67" name="Check Box 465">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2" r:id="rId68" name="Check Box 466">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3" r:id="rId69" name="Check Box 467">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4" r:id="rId70" name="Check Box 468">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5" r:id="rId71" name="Check Box 469">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6" r:id="rId72" name="Check Box 470">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7" r:id="rId73" name="Check Box 471">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8" r:id="rId74" name="Check Box 472">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9" r:id="rId75" name="Check Box 473">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70" r:id="rId76" name="Check Box 474">
              <controlPr defaultSize="0" autoFill="0" autoLine="0" autoPict="0">
                <anchor moveWithCells="1">
                  <from>
                    <xdr:col>6</xdr:col>
                    <xdr:colOff>733425</xdr:colOff>
                    <xdr:row>38</xdr:row>
                    <xdr:rowOff>0</xdr:rowOff>
                  </from>
                  <to>
                    <xdr:col>7</xdr:col>
                    <xdr:colOff>19050</xdr:colOff>
                    <xdr:row>40</xdr:row>
                    <xdr:rowOff>95250</xdr:rowOff>
                  </to>
                </anchor>
              </controlPr>
            </control>
          </mc:Choice>
        </mc:AlternateContent>
        <mc:AlternateContent xmlns:mc="http://schemas.openxmlformats.org/markup-compatibility/2006">
          <mc:Choice Requires="x14">
            <control shapeId="4571" r:id="rId77" name="Check Box 475">
              <controlPr defaultSize="0" autoFill="0" autoLine="0" autoPict="0">
                <anchor moveWithCells="1">
                  <from>
                    <xdr:col>6</xdr:col>
                    <xdr:colOff>733425</xdr:colOff>
                    <xdr:row>38</xdr:row>
                    <xdr:rowOff>0</xdr:rowOff>
                  </from>
                  <to>
                    <xdr:col>7</xdr:col>
                    <xdr:colOff>19050</xdr:colOff>
                    <xdr:row>40</xdr:row>
                    <xdr:rowOff>95250</xdr:rowOff>
                  </to>
                </anchor>
              </controlPr>
            </control>
          </mc:Choice>
        </mc:AlternateContent>
        <mc:AlternateContent xmlns:mc="http://schemas.openxmlformats.org/markup-compatibility/2006">
          <mc:Choice Requires="x14">
            <control shapeId="4572" r:id="rId78" name="Check Box 476">
              <controlPr defaultSize="0" autoFill="0" autoLine="0" autoPict="0">
                <anchor moveWithCells="1">
                  <from>
                    <xdr:col>6</xdr:col>
                    <xdr:colOff>733425</xdr:colOff>
                    <xdr:row>38</xdr:row>
                    <xdr:rowOff>0</xdr:rowOff>
                  </from>
                  <to>
                    <xdr:col>7</xdr:col>
                    <xdr:colOff>19050</xdr:colOff>
                    <xdr:row>40</xdr:row>
                    <xdr:rowOff>95250</xdr:rowOff>
                  </to>
                </anchor>
              </controlPr>
            </control>
          </mc:Choice>
        </mc:AlternateContent>
        <mc:AlternateContent xmlns:mc="http://schemas.openxmlformats.org/markup-compatibility/2006">
          <mc:Choice Requires="x14">
            <control shapeId="4573" r:id="rId79" name="Check Box 477">
              <controlPr defaultSize="0" autoFill="0" autoLine="0" autoPict="0">
                <anchor moveWithCells="1">
                  <from>
                    <xdr:col>6</xdr:col>
                    <xdr:colOff>723900</xdr:colOff>
                    <xdr:row>38</xdr:row>
                    <xdr:rowOff>0</xdr:rowOff>
                  </from>
                  <to>
                    <xdr:col>7</xdr:col>
                    <xdr:colOff>38100</xdr:colOff>
                    <xdr:row>40</xdr:row>
                    <xdr:rowOff>95250</xdr:rowOff>
                  </to>
                </anchor>
              </controlPr>
            </control>
          </mc:Choice>
        </mc:AlternateContent>
        <mc:AlternateContent xmlns:mc="http://schemas.openxmlformats.org/markup-compatibility/2006">
          <mc:Choice Requires="x14">
            <control shapeId="4574" r:id="rId80" name="Check Box 478">
              <controlPr defaultSize="0" autoFill="0" autoLine="0" autoPict="0">
                <anchor moveWithCells="1">
                  <from>
                    <xdr:col>6</xdr:col>
                    <xdr:colOff>723900</xdr:colOff>
                    <xdr:row>38</xdr:row>
                    <xdr:rowOff>0</xdr:rowOff>
                  </from>
                  <to>
                    <xdr:col>7</xdr:col>
                    <xdr:colOff>38100</xdr:colOff>
                    <xdr:row>38</xdr:row>
                    <xdr:rowOff>0</xdr:rowOff>
                  </to>
                </anchor>
              </controlPr>
            </control>
          </mc:Choice>
        </mc:AlternateContent>
        <mc:AlternateContent xmlns:mc="http://schemas.openxmlformats.org/markup-compatibility/2006">
          <mc:Choice Requires="x14">
            <control shapeId="4575" r:id="rId81" name="Check Box 479">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76" r:id="rId82" name="Check Box 480">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77" r:id="rId83" name="Check Box 481">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78" r:id="rId84" name="Check Box 482">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79" r:id="rId85" name="Check Box 483">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0" r:id="rId86" name="Check Box 484">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1" r:id="rId87" name="Check Box 485">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2" r:id="rId88" name="Check Box 486">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3" r:id="rId89" name="Check Box 487">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4" r:id="rId90" name="Check Box 488">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5" r:id="rId91" name="Check Box 489">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6" r:id="rId92" name="Check Box 490">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7" r:id="rId93" name="Check Box 491">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8" r:id="rId94" name="Check Box 492">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9" r:id="rId95" name="Check Box 493">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0" r:id="rId96" name="Check Box 494">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1" r:id="rId97" name="Check Box 495">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2" r:id="rId98" name="Check Box 496">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3" r:id="rId99" name="Check Box 497">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4" r:id="rId100" name="Check Box 498">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5" r:id="rId101" name="Check Box 499">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6" r:id="rId102" name="Check Box 500">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7" r:id="rId103" name="Check Box 501">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8" r:id="rId104" name="Check Box 502">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9" r:id="rId105" name="Check Box 503">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600" r:id="rId106" name="Check Box 504">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601" r:id="rId107" name="Check Box 505">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2" r:id="rId108" name="Check Box 506">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3" r:id="rId109" name="Check Box 507">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4" r:id="rId110" name="Check Box 508">
              <controlPr defaultSize="0" autoFill="0" autoLine="0" autoPict="0">
                <anchor moveWithCells="1">
                  <from>
                    <xdr:col>7</xdr:col>
                    <xdr:colOff>723900</xdr:colOff>
                    <xdr:row>38</xdr:row>
                    <xdr:rowOff>0</xdr:rowOff>
                  </from>
                  <to>
                    <xdr:col>8</xdr:col>
                    <xdr:colOff>38100</xdr:colOff>
                    <xdr:row>40</xdr:row>
                    <xdr:rowOff>95250</xdr:rowOff>
                  </to>
                </anchor>
              </controlPr>
            </control>
          </mc:Choice>
        </mc:AlternateContent>
        <mc:AlternateContent xmlns:mc="http://schemas.openxmlformats.org/markup-compatibility/2006">
          <mc:Choice Requires="x14">
            <control shapeId="4605" r:id="rId111" name="Check Box 509">
              <controlPr defaultSize="0" autoFill="0" autoLine="0" autoPict="0">
                <anchor moveWithCells="1">
                  <from>
                    <xdr:col>7</xdr:col>
                    <xdr:colOff>723900</xdr:colOff>
                    <xdr:row>38</xdr:row>
                    <xdr:rowOff>0</xdr:rowOff>
                  </from>
                  <to>
                    <xdr:col>8</xdr:col>
                    <xdr:colOff>38100</xdr:colOff>
                    <xdr:row>38</xdr:row>
                    <xdr:rowOff>0</xdr:rowOff>
                  </to>
                </anchor>
              </controlPr>
            </control>
          </mc:Choice>
        </mc:AlternateContent>
        <mc:AlternateContent xmlns:mc="http://schemas.openxmlformats.org/markup-compatibility/2006">
          <mc:Choice Requires="x14">
            <control shapeId="4606" r:id="rId112" name="Check Box 510">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7" r:id="rId113" name="Check Box 511">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8" r:id="rId114" name="Check Box 512">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9" r:id="rId115" name="Check Box 513">
              <controlPr defaultSize="0" autoFill="0" autoLine="0" autoPict="0">
                <anchor moveWithCells="1">
                  <from>
                    <xdr:col>7</xdr:col>
                    <xdr:colOff>723900</xdr:colOff>
                    <xdr:row>38</xdr:row>
                    <xdr:rowOff>0</xdr:rowOff>
                  </from>
                  <to>
                    <xdr:col>8</xdr:col>
                    <xdr:colOff>38100</xdr:colOff>
                    <xdr:row>40</xdr:row>
                    <xdr:rowOff>95250</xdr:rowOff>
                  </to>
                </anchor>
              </controlPr>
            </control>
          </mc:Choice>
        </mc:AlternateContent>
        <mc:AlternateContent xmlns:mc="http://schemas.openxmlformats.org/markup-compatibility/2006">
          <mc:Choice Requires="x14">
            <control shapeId="4610" r:id="rId116" name="Check Box 514">
              <controlPr defaultSize="0" autoFill="0" autoLine="0" autoPict="0">
                <anchor moveWithCells="1">
                  <from>
                    <xdr:col>7</xdr:col>
                    <xdr:colOff>723900</xdr:colOff>
                    <xdr:row>38</xdr:row>
                    <xdr:rowOff>0</xdr:rowOff>
                  </from>
                  <to>
                    <xdr:col>8</xdr:col>
                    <xdr:colOff>38100</xdr:colOff>
                    <xdr:row>38</xdr:row>
                    <xdr:rowOff>0</xdr:rowOff>
                  </to>
                </anchor>
              </controlPr>
            </control>
          </mc:Choice>
        </mc:AlternateContent>
        <mc:AlternateContent xmlns:mc="http://schemas.openxmlformats.org/markup-compatibility/2006">
          <mc:Choice Requires="x14">
            <control shapeId="4708" r:id="rId117" name="Check Box 612">
              <controlPr locked="0" defaultSize="0" autoFill="0" autoLine="0" autoPict="0">
                <anchor moveWithCells="1">
                  <from>
                    <xdr:col>5</xdr:col>
                    <xdr:colOff>762000</xdr:colOff>
                    <xdr:row>12</xdr:row>
                    <xdr:rowOff>0</xdr:rowOff>
                  </from>
                  <to>
                    <xdr:col>6</xdr:col>
                    <xdr:colOff>276225</xdr:colOff>
                    <xdr:row>13</xdr:row>
                    <xdr:rowOff>0</xdr:rowOff>
                  </to>
                </anchor>
              </controlPr>
            </control>
          </mc:Choice>
        </mc:AlternateContent>
        <mc:AlternateContent xmlns:mc="http://schemas.openxmlformats.org/markup-compatibility/2006">
          <mc:Choice Requires="x14">
            <control shapeId="4709" r:id="rId118" name="Check Box 613">
              <controlPr locked="0" defaultSize="0" autoFill="0" autoLine="0" autoPict="0">
                <anchor moveWithCells="1">
                  <from>
                    <xdr:col>5</xdr:col>
                    <xdr:colOff>561975</xdr:colOff>
                    <xdr:row>12</xdr:row>
                    <xdr:rowOff>0</xdr:rowOff>
                  </from>
                  <to>
                    <xdr:col>6</xdr:col>
                    <xdr:colOff>76200</xdr:colOff>
                    <xdr:row>13</xdr:row>
                    <xdr:rowOff>0</xdr:rowOff>
                  </to>
                </anchor>
              </controlPr>
            </control>
          </mc:Choice>
        </mc:AlternateContent>
        <mc:AlternateContent xmlns:mc="http://schemas.openxmlformats.org/markup-compatibility/2006">
          <mc:Choice Requires="x14">
            <control shapeId="4710" r:id="rId119" name="Check Box 614">
              <controlPr locked="0" defaultSize="0" autoFill="0" autoLine="0" autoPict="0">
                <anchor moveWithCells="1">
                  <from>
                    <xdr:col>5</xdr:col>
                    <xdr:colOff>762000</xdr:colOff>
                    <xdr:row>13</xdr:row>
                    <xdr:rowOff>0</xdr:rowOff>
                  </from>
                  <to>
                    <xdr:col>6</xdr:col>
                    <xdr:colOff>276225</xdr:colOff>
                    <xdr:row>14</xdr:row>
                    <xdr:rowOff>0</xdr:rowOff>
                  </to>
                </anchor>
              </controlPr>
            </control>
          </mc:Choice>
        </mc:AlternateContent>
        <mc:AlternateContent xmlns:mc="http://schemas.openxmlformats.org/markup-compatibility/2006">
          <mc:Choice Requires="x14">
            <control shapeId="4711" r:id="rId120" name="Check Box 615">
              <controlPr locked="0" defaultSize="0" autoFill="0" autoLine="0" autoPict="0">
                <anchor moveWithCells="1">
                  <from>
                    <xdr:col>5</xdr:col>
                    <xdr:colOff>561975</xdr:colOff>
                    <xdr:row>13</xdr:row>
                    <xdr:rowOff>0</xdr:rowOff>
                  </from>
                  <to>
                    <xdr:col>6</xdr:col>
                    <xdr:colOff>76200</xdr:colOff>
                    <xdr:row>14</xdr:row>
                    <xdr:rowOff>0</xdr:rowOff>
                  </to>
                </anchor>
              </controlPr>
            </control>
          </mc:Choice>
        </mc:AlternateContent>
        <mc:AlternateContent xmlns:mc="http://schemas.openxmlformats.org/markup-compatibility/2006">
          <mc:Choice Requires="x14">
            <control shapeId="4712" r:id="rId121" name="Check Box 616">
              <controlPr locked="0" defaultSize="0" autoFill="0" autoLine="0" autoPict="0">
                <anchor moveWithCells="1">
                  <from>
                    <xdr:col>11</xdr:col>
                    <xdr:colOff>762000</xdr:colOff>
                    <xdr:row>12</xdr:row>
                    <xdr:rowOff>0</xdr:rowOff>
                  </from>
                  <to>
                    <xdr:col>12</xdr:col>
                    <xdr:colOff>276225</xdr:colOff>
                    <xdr:row>13</xdr:row>
                    <xdr:rowOff>0</xdr:rowOff>
                  </to>
                </anchor>
              </controlPr>
            </control>
          </mc:Choice>
        </mc:AlternateContent>
        <mc:AlternateContent xmlns:mc="http://schemas.openxmlformats.org/markup-compatibility/2006">
          <mc:Choice Requires="x14">
            <control shapeId="4713" r:id="rId122" name="Check Box 617">
              <controlPr locked="0" defaultSize="0" autoFill="0" autoLine="0" autoPict="0">
                <anchor moveWithCells="1">
                  <from>
                    <xdr:col>11</xdr:col>
                    <xdr:colOff>457200</xdr:colOff>
                    <xdr:row>12</xdr:row>
                    <xdr:rowOff>0</xdr:rowOff>
                  </from>
                  <to>
                    <xdr:col>12</xdr:col>
                    <xdr:colOff>66675</xdr:colOff>
                    <xdr:row>13</xdr:row>
                    <xdr:rowOff>0</xdr:rowOff>
                  </to>
                </anchor>
              </controlPr>
            </control>
          </mc:Choice>
        </mc:AlternateContent>
        <mc:AlternateContent xmlns:mc="http://schemas.openxmlformats.org/markup-compatibility/2006">
          <mc:Choice Requires="x14">
            <control shapeId="4716" r:id="rId123" name="Check Box 620">
              <controlPr defaultSize="0" autoFill="0" autoLine="0" autoPict="0">
                <anchor moveWithCells="1">
                  <from>
                    <xdr:col>11</xdr:col>
                    <xdr:colOff>762000</xdr:colOff>
                    <xdr:row>13</xdr:row>
                    <xdr:rowOff>0</xdr:rowOff>
                  </from>
                  <to>
                    <xdr:col>12</xdr:col>
                    <xdr:colOff>266700</xdr:colOff>
                    <xdr:row>14</xdr:row>
                    <xdr:rowOff>0</xdr:rowOff>
                  </to>
                </anchor>
              </controlPr>
            </control>
          </mc:Choice>
        </mc:AlternateContent>
        <mc:AlternateContent xmlns:mc="http://schemas.openxmlformats.org/markup-compatibility/2006">
          <mc:Choice Requires="x14">
            <control shapeId="4735" r:id="rId124" name="Check Box 639">
              <controlPr defaultSize="0" autoFill="0" autoLine="0" autoPict="0">
                <anchor moveWithCells="1">
                  <from>
                    <xdr:col>6</xdr:col>
                    <xdr:colOff>723900</xdr:colOff>
                    <xdr:row>38</xdr:row>
                    <xdr:rowOff>0</xdr:rowOff>
                  </from>
                  <to>
                    <xdr:col>7</xdr:col>
                    <xdr:colOff>38100</xdr:colOff>
                    <xdr:row>38</xdr:row>
                    <xdr:rowOff>0</xdr:rowOff>
                  </to>
                </anchor>
              </controlPr>
            </control>
          </mc:Choice>
        </mc:AlternateContent>
        <mc:AlternateContent xmlns:mc="http://schemas.openxmlformats.org/markup-compatibility/2006">
          <mc:Choice Requires="x14">
            <control shapeId="4736" r:id="rId125" name="Check Box 640">
              <controlPr defaultSize="0" autoFill="0" autoLine="0" autoPict="0">
                <anchor moveWithCells="1">
                  <from>
                    <xdr:col>6</xdr:col>
                    <xdr:colOff>723900</xdr:colOff>
                    <xdr:row>38</xdr:row>
                    <xdr:rowOff>0</xdr:rowOff>
                  </from>
                  <to>
                    <xdr:col>7</xdr:col>
                    <xdr:colOff>38100</xdr:colOff>
                    <xdr:row>38</xdr:row>
                    <xdr:rowOff>0</xdr:rowOff>
                  </to>
                </anchor>
              </controlPr>
            </control>
          </mc:Choice>
        </mc:AlternateContent>
        <mc:AlternateContent xmlns:mc="http://schemas.openxmlformats.org/markup-compatibility/2006">
          <mc:Choice Requires="x14">
            <control shapeId="4776" r:id="rId126" name="Check Box 680">
              <controlPr defaultSize="0" autoFill="0" autoLine="0" autoPict="0">
                <anchor moveWithCells="1">
                  <from>
                    <xdr:col>11</xdr:col>
                    <xdr:colOff>762000</xdr:colOff>
                    <xdr:row>13</xdr:row>
                    <xdr:rowOff>0</xdr:rowOff>
                  </from>
                  <to>
                    <xdr:col>12</xdr:col>
                    <xdr:colOff>276225</xdr:colOff>
                    <xdr:row>14</xdr:row>
                    <xdr:rowOff>0</xdr:rowOff>
                  </to>
                </anchor>
              </controlPr>
            </control>
          </mc:Choice>
        </mc:AlternateContent>
        <mc:AlternateContent xmlns:mc="http://schemas.openxmlformats.org/markup-compatibility/2006">
          <mc:Choice Requires="x14">
            <control shapeId="4777" r:id="rId127" name="Check Box 681">
              <controlPr locked="0" defaultSize="0" autoFill="0" autoLine="0" autoPict="0">
                <anchor moveWithCells="1">
                  <from>
                    <xdr:col>11</xdr:col>
                    <xdr:colOff>457200</xdr:colOff>
                    <xdr:row>13</xdr:row>
                    <xdr:rowOff>0</xdr:rowOff>
                  </from>
                  <to>
                    <xdr:col>12</xdr:col>
                    <xdr:colOff>66675</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D5599D72-6516-45A5-88F9-6C951F1CF790}">
          <x14:formula1>
            <xm:f>Listes!$A$2:$A$4</xm:f>
          </x14:formula1>
          <xm:sqref>N10</xm:sqref>
        </x14:dataValidation>
        <x14:dataValidation type="list" allowBlank="1" showInputMessage="1" showErrorMessage="1" xr:uid="{97FA17FE-5E71-4750-9BFE-A094179715CA}">
          <x14:formula1>
            <xm:f>Listes!$A$18:$A$19</xm:f>
          </x14:formula1>
          <xm:sqref>G11</xm:sqref>
        </x14:dataValidation>
        <x14:dataValidation type="list" allowBlank="1" showInputMessage="1" showErrorMessage="1" xr:uid="{627A44F4-4621-49AC-8427-3231FA6B0BE0}">
          <x14:formula1>
            <xm:f>Listes!$A$8:$A$15</xm:f>
          </x14:formula1>
          <xm:sqref>G10 G11:K11</xm:sqref>
        </x14:dataValidation>
        <x14:dataValidation type="list" allowBlank="1" showInputMessage="1" showErrorMessage="1" xr:uid="{E0A32299-0925-4D78-A56A-8CE59E15BE2C}">
          <x14:formula1>
            <xm:f>Listes!$A$22:$A$23</xm:f>
          </x14:formula1>
          <xm:sqref>N11</xm:sqref>
        </x14:dataValidation>
        <x14:dataValidation type="list" allowBlank="1" showInputMessage="1" showErrorMessage="1" xr:uid="{C96E7977-CA6F-4DE1-BF71-D3FBFF1F35E0}">
          <x14:formula1>
            <xm:f>Listes!$A$26:$A$28</xm:f>
          </x14:formula1>
          <xm:sqref>I50</xm:sqref>
        </x14:dataValidation>
        <x14:dataValidation type="list" allowBlank="1" showInputMessage="1" showErrorMessage="1" xr:uid="{CF841DAF-03BB-4180-B4C3-5E9126ACFA9D}">
          <x14:formula1>
            <xm:f>Listes!$A$74:$A$99</xm:f>
          </x14:formula1>
          <xm:sqref>G85:I85</xm:sqref>
        </x14:dataValidation>
        <x14:dataValidation type="list" allowBlank="1" showInputMessage="1" showErrorMessage="1" xr:uid="{0ED03A95-E14C-461E-B646-45257FB5E87B}">
          <x14:formula1>
            <xm:f>Listes!$M$73:$O$73</xm:f>
          </x14:formula1>
          <xm:sqref>G98</xm:sqref>
        </x14:dataValidation>
        <x14:dataValidation type="list" allowBlank="1" showInputMessage="1" showErrorMessage="1" xr:uid="{957E22C9-17A4-46AA-9B47-CCF5F5B15936}">
          <x14:formula1>
            <xm:f>Listes!$AD$1:$AD$7</xm:f>
          </x14:formula1>
          <xm:sqref>M16</xm:sqref>
        </x14:dataValidation>
        <x14:dataValidation type="list" allowBlank="1" showInputMessage="1" showErrorMessage="1" xr:uid="{8BFB5775-A93F-4D2C-AD20-62D498FD1C65}">
          <x14:formula1>
            <xm:f>Listes!$AF$1:$AF$8</xm:f>
          </x14:formula1>
          <xm:sqref>O16:P16</xm:sqref>
        </x14:dataValidation>
        <x14:dataValidation type="list" allowBlank="1" showInputMessage="1" showErrorMessage="1" xr:uid="{5B856BF8-3052-42F4-8A29-2377358C9644}">
          <x14:formula1>
            <xm:f>Listes!$AE$16:$AE$19</xm:f>
          </x14:formula1>
          <xm:sqref>O74</xm:sqref>
        </x14:dataValidation>
        <x14:dataValidation type="list" allowBlank="1" showInputMessage="1" showErrorMessage="1" xr:uid="{E43DDFF3-B5C1-4198-8BA5-31B82E18FE1D}">
          <x14:formula1>
            <xm:f>Listes!$A$102:$A$106</xm:f>
          </x14:formula1>
          <xm:sqref>M110</xm:sqref>
        </x14:dataValidation>
        <x14:dataValidation type="list" allowBlank="1" showInputMessage="1" showErrorMessage="1" xr:uid="{E5C46842-3216-4208-8D12-C77D6CE62510}">
          <x14:formula1>
            <xm:f>Listes!$A$108:$A$110</xm:f>
          </x14:formula1>
          <xm:sqref>M111</xm:sqref>
        </x14:dataValidation>
        <x14:dataValidation type="list" showInputMessage="1" showErrorMessage="1" xr:uid="{AAF1A977-5DF5-4750-BB73-695DA65AB296}">
          <x14:formula1>
            <xm:f>Listes!$A$113:$A$118</xm:f>
          </x14:formula1>
          <xm:sqref>G80 M80 I80</xm:sqref>
        </x14:dataValidation>
        <x14:dataValidation type="list" showInputMessage="1" showErrorMessage="1" xr:uid="{E1EDD3FB-2E42-4579-97B6-8632A782FBC2}">
          <x14:formula1>
            <xm:f>Listes!$A$121:$A$125</xm:f>
          </x14:formula1>
          <xm:sqref>H80 N80 L80</xm:sqref>
        </x14:dataValidation>
        <x14:dataValidation type="list" allowBlank="1" showInputMessage="1" showErrorMessage="1" xr:uid="{8ADFEC1D-D86B-4610-8500-966AFAC6C59B}">
          <x14:formula1>
            <xm:f>Listes!$A$129:$A$134</xm:f>
          </x14:formula1>
          <xm:sqref>H76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134"/>
  <sheetViews>
    <sheetView topLeftCell="A31" zoomScale="85" zoomScaleNormal="85" workbookViewId="0">
      <selection activeCell="N58" sqref="N58"/>
    </sheetView>
  </sheetViews>
  <sheetFormatPr baseColWidth="10" defaultColWidth="8.42578125" defaultRowHeight="15" x14ac:dyDescent="0.25"/>
  <cols>
    <col min="1" max="1" width="54.5703125" bestFit="1" customWidth="1"/>
    <col min="2" max="2" width="7.42578125" style="45" bestFit="1" customWidth="1"/>
    <col min="3" max="7" width="3.7109375" bestFit="1" customWidth="1"/>
    <col min="8" max="8" width="3.7109375" customWidth="1"/>
    <col min="9" max="9" width="3.7109375" bestFit="1" customWidth="1"/>
    <col min="10" max="17" width="4.28515625" customWidth="1"/>
    <col min="18" max="24" width="4" customWidth="1"/>
    <col min="25" max="25" width="3.7109375" bestFit="1" customWidth="1"/>
    <col min="30" max="30" width="16.140625" customWidth="1"/>
  </cols>
  <sheetData>
    <row r="1" spans="1:32" x14ac:dyDescent="0.25">
      <c r="A1" t="s">
        <v>14</v>
      </c>
      <c r="AC1" t="s">
        <v>164</v>
      </c>
      <c r="AE1" t="s">
        <v>165</v>
      </c>
    </row>
    <row r="2" spans="1:32" x14ac:dyDescent="0.25">
      <c r="A2" t="s">
        <v>38</v>
      </c>
      <c r="AD2" t="s">
        <v>169</v>
      </c>
      <c r="AF2" t="s">
        <v>174</v>
      </c>
    </row>
    <row r="3" spans="1:32" x14ac:dyDescent="0.25">
      <c r="A3" t="s">
        <v>2</v>
      </c>
      <c r="AD3" t="s">
        <v>170</v>
      </c>
      <c r="AF3" t="s">
        <v>175</v>
      </c>
    </row>
    <row r="4" spans="1:32" x14ac:dyDescent="0.25">
      <c r="A4" t="s">
        <v>1</v>
      </c>
      <c r="AD4" t="s">
        <v>171</v>
      </c>
      <c r="AF4" t="s">
        <v>176</v>
      </c>
    </row>
    <row r="5" spans="1:32" x14ac:dyDescent="0.25">
      <c r="AD5" t="s">
        <v>172</v>
      </c>
      <c r="AF5" t="s">
        <v>177</v>
      </c>
    </row>
    <row r="6" spans="1:32" x14ac:dyDescent="0.25">
      <c r="AD6" t="s">
        <v>173</v>
      </c>
      <c r="AF6" t="s">
        <v>178</v>
      </c>
    </row>
    <row r="7" spans="1:32" x14ac:dyDescent="0.25">
      <c r="A7" t="s">
        <v>15</v>
      </c>
      <c r="AD7" t="s">
        <v>167</v>
      </c>
      <c r="AF7" t="s">
        <v>168</v>
      </c>
    </row>
    <row r="8" spans="1:32" x14ac:dyDescent="0.25">
      <c r="A8" s="43" t="s">
        <v>17</v>
      </c>
      <c r="AF8" t="s">
        <v>234</v>
      </c>
    </row>
    <row r="9" spans="1:32" x14ac:dyDescent="0.25">
      <c r="A9" s="43" t="s">
        <v>18</v>
      </c>
    </row>
    <row r="10" spans="1:32" x14ac:dyDescent="0.25">
      <c r="A10" s="43" t="s">
        <v>19</v>
      </c>
    </row>
    <row r="11" spans="1:32" x14ac:dyDescent="0.25">
      <c r="A11" s="43" t="s">
        <v>20</v>
      </c>
      <c r="AD11" t="s">
        <v>182</v>
      </c>
      <c r="AF11" t="s">
        <v>183</v>
      </c>
    </row>
    <row r="12" spans="1:32" x14ac:dyDescent="0.25">
      <c r="A12" s="43" t="s">
        <v>21</v>
      </c>
      <c r="AF12" t="s">
        <v>184</v>
      </c>
    </row>
    <row r="13" spans="1:32" x14ac:dyDescent="0.25">
      <c r="A13" s="43" t="s">
        <v>22</v>
      </c>
      <c r="AF13" t="s">
        <v>185</v>
      </c>
    </row>
    <row r="14" spans="1:32" x14ac:dyDescent="0.25">
      <c r="A14" s="43" t="s">
        <v>23</v>
      </c>
    </row>
    <row r="15" spans="1:32" x14ac:dyDescent="0.25">
      <c r="A15" t="s">
        <v>16</v>
      </c>
    </row>
    <row r="16" spans="1:32" x14ac:dyDescent="0.25">
      <c r="AD16" t="s">
        <v>196</v>
      </c>
      <c r="AE16" t="s">
        <v>197</v>
      </c>
    </row>
    <row r="17" spans="1:31" x14ac:dyDescent="0.25">
      <c r="A17" t="s">
        <v>25</v>
      </c>
      <c r="AE17" t="s">
        <v>198</v>
      </c>
    </row>
    <row r="18" spans="1:31" x14ac:dyDescent="0.25">
      <c r="A18" t="s">
        <v>27</v>
      </c>
      <c r="AE18" t="s">
        <v>199</v>
      </c>
    </row>
    <row r="19" spans="1:31" x14ac:dyDescent="0.25">
      <c r="A19" t="s">
        <v>26</v>
      </c>
      <c r="AE19" t="s">
        <v>200</v>
      </c>
    </row>
    <row r="21" spans="1:31" x14ac:dyDescent="0.25">
      <c r="A21" t="s">
        <v>30</v>
      </c>
    </row>
    <row r="22" spans="1:31" x14ac:dyDescent="0.25">
      <c r="A22" t="s">
        <v>31</v>
      </c>
    </row>
    <row r="23" spans="1:31" x14ac:dyDescent="0.25">
      <c r="A23" t="s">
        <v>32</v>
      </c>
    </row>
    <row r="25" spans="1:31" x14ac:dyDescent="0.25">
      <c r="A25" t="s">
        <v>71</v>
      </c>
    </row>
    <row r="26" spans="1:31" x14ac:dyDescent="0.25">
      <c r="A26" t="s">
        <v>72</v>
      </c>
    </row>
    <row r="27" spans="1:31" x14ac:dyDescent="0.25">
      <c r="A27" t="s">
        <v>73</v>
      </c>
    </row>
    <row r="28" spans="1:31" x14ac:dyDescent="0.25">
      <c r="A28" t="s">
        <v>74</v>
      </c>
    </row>
    <row r="30" spans="1:31" ht="15.75" thickBot="1" x14ac:dyDescent="0.3">
      <c r="R30">
        <f>COLUMN()</f>
        <v>18</v>
      </c>
      <c r="U30">
        <f>COLUMN()</f>
        <v>21</v>
      </c>
    </row>
    <row r="31" spans="1:31" s="45" customFormat="1" x14ac:dyDescent="0.25">
      <c r="A31" s="51"/>
      <c r="B31" s="52" t="str">
        <f>A2</f>
        <v>Demande d'autorisation</v>
      </c>
      <c r="C31" s="53"/>
      <c r="D31" s="53"/>
      <c r="E31" s="53"/>
      <c r="F31" s="53"/>
      <c r="G31" s="53"/>
      <c r="H31" s="53"/>
      <c r="I31" s="54"/>
      <c r="J31" s="52" t="str">
        <f>A3</f>
        <v>Demande de renseignements</v>
      </c>
      <c r="K31" s="53"/>
      <c r="L31" s="53"/>
      <c r="M31" s="53"/>
      <c r="N31" s="53"/>
      <c r="O31" s="53"/>
      <c r="P31" s="53"/>
      <c r="Q31" s="54"/>
      <c r="R31" s="52" t="str">
        <f>A4</f>
        <v>Demande préalable</v>
      </c>
      <c r="S31" s="53"/>
      <c r="T31" s="53"/>
      <c r="U31" s="53"/>
      <c r="V31" s="53"/>
      <c r="W31" s="53"/>
      <c r="X31" s="53"/>
      <c r="Y31" s="54"/>
    </row>
    <row r="32" spans="1:31" ht="198" x14ac:dyDescent="0.25">
      <c r="A32" s="50" t="s">
        <v>54</v>
      </c>
      <c r="B32" s="55" t="str">
        <f>A9</f>
        <v>Démolition</v>
      </c>
      <c r="C32" s="56" t="str">
        <f>A10</f>
        <v>Installation de chauffage / Citerne</v>
      </c>
      <c r="D32" s="56" t="str">
        <f>A11</f>
        <v>Modification du sol</v>
      </c>
      <c r="E32" s="56" t="str">
        <f>A12</f>
        <v>Nouvelle Construction / installation</v>
      </c>
      <c r="F32" s="56" t="str">
        <f>A13</f>
        <v>Reconstruction ou bât. de remplacement</v>
      </c>
      <c r="G32" s="56" t="str">
        <f>A14</f>
        <v>Transformation / Rénovation</v>
      </c>
      <c r="H32" s="56" t="s">
        <v>17</v>
      </c>
      <c r="I32" s="57" t="str">
        <f>A15</f>
        <v>Autres (selon art. 16 OC et/ou autre)</v>
      </c>
      <c r="J32" s="55" t="str">
        <f t="shared" ref="J32:O32" si="0">B32</f>
        <v>Démolition</v>
      </c>
      <c r="K32" s="65" t="str">
        <f t="shared" si="0"/>
        <v>Installation de chauffage / Citerne</v>
      </c>
      <c r="L32" s="65" t="str">
        <f t="shared" si="0"/>
        <v>Modification du sol</v>
      </c>
      <c r="M32" s="65" t="str">
        <f t="shared" si="0"/>
        <v>Nouvelle Construction / installation</v>
      </c>
      <c r="N32" s="65" t="str">
        <f t="shared" si="0"/>
        <v>Reconstruction ou bât. de remplacement</v>
      </c>
      <c r="O32" s="65" t="str">
        <f t="shared" si="0"/>
        <v>Transformation / Rénovation</v>
      </c>
      <c r="P32" s="65" t="s">
        <v>17</v>
      </c>
      <c r="Q32" s="66" t="str">
        <f t="shared" ref="Q32" si="1">I32</f>
        <v>Autres (selon art. 16 OC et/ou autre)</v>
      </c>
      <c r="R32" s="55" t="str">
        <f t="shared" ref="R32" si="2">J32</f>
        <v>Démolition</v>
      </c>
      <c r="S32" s="65" t="str">
        <f t="shared" ref="S32" si="3">K32</f>
        <v>Installation de chauffage / Citerne</v>
      </c>
      <c r="T32" s="65" t="str">
        <f t="shared" ref="T32" si="4">L32</f>
        <v>Modification du sol</v>
      </c>
      <c r="U32" s="65" t="str">
        <f t="shared" ref="U32" si="5">M32</f>
        <v>Nouvelle Construction / installation</v>
      </c>
      <c r="V32" s="65" t="str">
        <f t="shared" ref="V32" si="6">N32</f>
        <v>Reconstruction ou bât. de remplacement</v>
      </c>
      <c r="W32" s="65" t="str">
        <f>O32</f>
        <v>Transformation / Rénovation</v>
      </c>
      <c r="X32" s="65" t="s">
        <v>17</v>
      </c>
      <c r="Y32" s="66" t="str">
        <f t="shared" ref="Y32" si="7">Q32</f>
        <v>Autres (selon art. 16 OC et/ou autre)</v>
      </c>
    </row>
    <row r="33" spans="1:35" x14ac:dyDescent="0.25">
      <c r="A33" s="46" t="s">
        <v>37</v>
      </c>
      <c r="B33" s="58">
        <v>1</v>
      </c>
      <c r="C33" s="48">
        <v>1</v>
      </c>
      <c r="D33" s="48">
        <v>1</v>
      </c>
      <c r="E33" s="49">
        <v>1</v>
      </c>
      <c r="F33" s="49">
        <v>1</v>
      </c>
      <c r="G33" s="49">
        <v>1</v>
      </c>
      <c r="H33" s="234">
        <v>1</v>
      </c>
      <c r="I33" s="59">
        <v>1</v>
      </c>
      <c r="J33" s="58">
        <v>1</v>
      </c>
      <c r="K33" s="48">
        <v>1</v>
      </c>
      <c r="L33" s="48">
        <v>1</v>
      </c>
      <c r="M33" s="49">
        <v>1</v>
      </c>
      <c r="N33" s="49">
        <v>1</v>
      </c>
      <c r="O33" s="49">
        <v>1</v>
      </c>
      <c r="P33" s="234">
        <v>1</v>
      </c>
      <c r="Q33" s="59">
        <v>1</v>
      </c>
      <c r="R33" s="58">
        <v>1</v>
      </c>
      <c r="S33" s="48">
        <v>1</v>
      </c>
      <c r="T33" s="48">
        <v>1</v>
      </c>
      <c r="U33" s="49">
        <v>1</v>
      </c>
      <c r="V33" s="49">
        <v>1</v>
      </c>
      <c r="W33" s="49">
        <v>1</v>
      </c>
      <c r="X33" s="234">
        <v>1</v>
      </c>
      <c r="Y33" s="59">
        <v>1</v>
      </c>
    </row>
    <row r="34" spans="1:35" x14ac:dyDescent="0.25">
      <c r="A34" s="46" t="s">
        <v>35</v>
      </c>
      <c r="B34" s="58">
        <v>1</v>
      </c>
      <c r="C34" s="48">
        <v>1</v>
      </c>
      <c r="D34" s="48">
        <v>1</v>
      </c>
      <c r="E34" s="49">
        <v>1</v>
      </c>
      <c r="F34" s="48">
        <v>1</v>
      </c>
      <c r="G34" s="49">
        <v>1</v>
      </c>
      <c r="H34" s="234">
        <v>1</v>
      </c>
      <c r="I34" s="59">
        <v>1</v>
      </c>
      <c r="J34" s="58"/>
      <c r="K34" s="48"/>
      <c r="L34" s="48"/>
      <c r="M34" s="49"/>
      <c r="N34" s="48"/>
      <c r="O34" s="49"/>
      <c r="P34" s="234"/>
      <c r="Q34" s="59"/>
      <c r="R34" s="58">
        <v>1</v>
      </c>
      <c r="S34" s="48">
        <v>1</v>
      </c>
      <c r="T34" s="48">
        <v>1</v>
      </c>
      <c r="U34" s="49">
        <v>1</v>
      </c>
      <c r="V34" s="48">
        <v>1</v>
      </c>
      <c r="W34" s="49">
        <v>1</v>
      </c>
      <c r="X34" s="234">
        <v>1</v>
      </c>
      <c r="Y34" s="59">
        <v>1</v>
      </c>
    </row>
    <row r="35" spans="1:35" x14ac:dyDescent="0.25">
      <c r="A35" s="47" t="s">
        <v>36</v>
      </c>
      <c r="B35" s="58">
        <v>1</v>
      </c>
      <c r="C35" s="48">
        <v>1</v>
      </c>
      <c r="D35" s="48">
        <v>1</v>
      </c>
      <c r="E35" s="49">
        <v>1</v>
      </c>
      <c r="F35" s="48">
        <v>1</v>
      </c>
      <c r="G35" s="48">
        <v>1</v>
      </c>
      <c r="H35" s="235">
        <v>1</v>
      </c>
      <c r="I35" s="59">
        <v>1</v>
      </c>
      <c r="J35" s="58"/>
      <c r="K35" s="48"/>
      <c r="L35" s="48"/>
      <c r="M35" s="49"/>
      <c r="N35" s="48"/>
      <c r="O35" s="48"/>
      <c r="P35" s="235"/>
      <c r="Q35" s="59"/>
      <c r="R35" s="58">
        <v>1</v>
      </c>
      <c r="S35" s="48">
        <v>1</v>
      </c>
      <c r="T35" s="48">
        <v>1</v>
      </c>
      <c r="U35" s="49">
        <v>1</v>
      </c>
      <c r="V35" s="48">
        <v>1</v>
      </c>
      <c r="W35" s="48">
        <v>1</v>
      </c>
      <c r="X35" s="235">
        <v>1</v>
      </c>
      <c r="Y35" s="59">
        <v>1</v>
      </c>
    </row>
    <row r="36" spans="1:35" x14ac:dyDescent="0.25">
      <c r="A36" s="47" t="s">
        <v>40</v>
      </c>
      <c r="B36" s="58">
        <v>1</v>
      </c>
      <c r="C36" s="48">
        <v>1</v>
      </c>
      <c r="D36" s="48">
        <v>1</v>
      </c>
      <c r="E36" s="49">
        <v>1</v>
      </c>
      <c r="F36" s="48">
        <v>1</v>
      </c>
      <c r="G36" s="48">
        <v>1</v>
      </c>
      <c r="H36" s="235"/>
      <c r="I36" s="59">
        <v>1</v>
      </c>
      <c r="J36" s="58"/>
      <c r="K36" s="48"/>
      <c r="L36" s="48"/>
      <c r="M36" s="49"/>
      <c r="N36" s="48"/>
      <c r="O36" s="48"/>
      <c r="P36" s="235"/>
      <c r="Q36" s="59"/>
      <c r="R36" s="58">
        <v>1</v>
      </c>
      <c r="S36" s="48">
        <v>1</v>
      </c>
      <c r="T36" s="48">
        <v>1</v>
      </c>
      <c r="U36" s="49">
        <v>1</v>
      </c>
      <c r="V36" s="48">
        <v>1</v>
      </c>
      <c r="W36" s="48">
        <v>1</v>
      </c>
      <c r="X36" s="235"/>
      <c r="Y36" s="59">
        <v>1</v>
      </c>
    </row>
    <row r="37" spans="1:35" x14ac:dyDescent="0.25">
      <c r="A37" s="47" t="s">
        <v>50</v>
      </c>
      <c r="B37" s="58">
        <v>1</v>
      </c>
      <c r="C37" s="48">
        <v>1</v>
      </c>
      <c r="D37" s="48">
        <v>1</v>
      </c>
      <c r="E37" s="49">
        <v>1</v>
      </c>
      <c r="F37" s="48">
        <v>1</v>
      </c>
      <c r="G37" s="48">
        <v>1</v>
      </c>
      <c r="H37" s="235">
        <v>1</v>
      </c>
      <c r="I37" s="59">
        <v>1</v>
      </c>
      <c r="J37" s="58"/>
      <c r="K37" s="48"/>
      <c r="L37" s="48"/>
      <c r="M37" s="49"/>
      <c r="N37" s="48"/>
      <c r="O37" s="48"/>
      <c r="P37" s="235"/>
      <c r="Q37" s="59"/>
      <c r="R37" s="58">
        <v>1</v>
      </c>
      <c r="S37" s="48">
        <v>1</v>
      </c>
      <c r="T37" s="48">
        <v>1</v>
      </c>
      <c r="U37" s="49">
        <v>1</v>
      </c>
      <c r="V37" s="48">
        <v>1</v>
      </c>
      <c r="W37" s="48">
        <v>1</v>
      </c>
      <c r="X37" s="235">
        <v>1</v>
      </c>
      <c r="Y37" s="59">
        <v>1</v>
      </c>
    </row>
    <row r="38" spans="1:35" x14ac:dyDescent="0.25">
      <c r="A38" s="47" t="s">
        <v>51</v>
      </c>
      <c r="B38" s="58">
        <v>1</v>
      </c>
      <c r="C38" s="48">
        <v>1</v>
      </c>
      <c r="D38" s="48"/>
      <c r="E38" s="49">
        <v>1</v>
      </c>
      <c r="F38" s="48">
        <v>1</v>
      </c>
      <c r="G38" s="48">
        <v>1</v>
      </c>
      <c r="H38" s="235"/>
      <c r="I38" s="59">
        <v>1</v>
      </c>
      <c r="J38" s="58"/>
      <c r="K38" s="48"/>
      <c r="L38" s="48"/>
      <c r="M38" s="49"/>
      <c r="N38" s="48"/>
      <c r="O38" s="48"/>
      <c r="P38" s="235"/>
      <c r="Q38" s="59"/>
      <c r="R38" s="58">
        <v>1</v>
      </c>
      <c r="S38" s="48">
        <v>1</v>
      </c>
      <c r="T38" s="48"/>
      <c r="U38" s="49">
        <v>1</v>
      </c>
      <c r="V38" s="48">
        <v>1</v>
      </c>
      <c r="W38" s="48">
        <v>1</v>
      </c>
      <c r="X38" s="235"/>
      <c r="Y38" s="59">
        <v>1</v>
      </c>
    </row>
    <row r="39" spans="1:35" x14ac:dyDescent="0.25">
      <c r="A39" s="47" t="s">
        <v>43</v>
      </c>
      <c r="B39" s="58"/>
      <c r="C39" s="48"/>
      <c r="D39" s="48">
        <v>1</v>
      </c>
      <c r="E39" s="49">
        <v>1</v>
      </c>
      <c r="F39" s="48"/>
      <c r="G39" s="48"/>
      <c r="H39" s="235"/>
      <c r="I39" s="59"/>
      <c r="J39" s="58"/>
      <c r="K39" s="48"/>
      <c r="L39" s="48"/>
      <c r="M39" s="49"/>
      <c r="N39" s="48"/>
      <c r="O39" s="48"/>
      <c r="P39" s="235"/>
      <c r="Q39" s="59"/>
      <c r="R39" s="58"/>
      <c r="S39" s="48"/>
      <c r="T39" s="48">
        <v>1</v>
      </c>
      <c r="U39" s="49">
        <v>1</v>
      </c>
      <c r="V39" s="48"/>
      <c r="W39" s="48"/>
      <c r="X39" s="235"/>
      <c r="Y39" s="59"/>
    </row>
    <row r="40" spans="1:35" x14ac:dyDescent="0.25">
      <c r="A40" s="47" t="s">
        <v>12</v>
      </c>
      <c r="B40" s="58">
        <v>1</v>
      </c>
      <c r="C40" s="48">
        <v>1</v>
      </c>
      <c r="D40" s="48">
        <v>1</v>
      </c>
      <c r="E40" s="49">
        <v>1</v>
      </c>
      <c r="F40" s="48"/>
      <c r="G40" s="48"/>
      <c r="H40" s="235"/>
      <c r="I40" s="59"/>
      <c r="J40" s="58"/>
      <c r="K40" s="48"/>
      <c r="L40" s="48">
        <v>1</v>
      </c>
      <c r="M40" s="49"/>
      <c r="N40" s="48"/>
      <c r="O40" s="48"/>
      <c r="P40" s="235"/>
      <c r="Q40" s="59"/>
      <c r="R40" s="58">
        <v>1</v>
      </c>
      <c r="S40" s="48">
        <v>1</v>
      </c>
      <c r="T40" s="48">
        <v>1</v>
      </c>
      <c r="U40" s="49">
        <v>1</v>
      </c>
      <c r="V40" s="48"/>
      <c r="W40" s="48"/>
      <c r="X40" s="235"/>
      <c r="Y40" s="59"/>
    </row>
    <row r="41" spans="1:35" x14ac:dyDescent="0.25">
      <c r="A41" s="47" t="s">
        <v>52</v>
      </c>
      <c r="B41" s="58">
        <v>1</v>
      </c>
      <c r="C41" s="48">
        <v>1</v>
      </c>
      <c r="D41" s="48"/>
      <c r="E41" s="48"/>
      <c r="F41" s="48"/>
      <c r="G41" s="48">
        <v>1</v>
      </c>
      <c r="H41" s="235"/>
      <c r="I41" s="59"/>
      <c r="J41" s="58">
        <v>1</v>
      </c>
      <c r="K41" s="48">
        <v>1</v>
      </c>
      <c r="L41" s="48"/>
      <c r="M41" s="48"/>
      <c r="N41" s="48"/>
      <c r="O41" s="48">
        <v>1</v>
      </c>
      <c r="P41" s="235"/>
      <c r="Q41" s="59"/>
      <c r="R41" s="58">
        <v>1</v>
      </c>
      <c r="S41" s="48">
        <v>1</v>
      </c>
      <c r="T41" s="48"/>
      <c r="U41" s="48"/>
      <c r="V41" s="48"/>
      <c r="W41" s="48">
        <v>1</v>
      </c>
      <c r="X41" s="235"/>
      <c r="Y41" s="59"/>
    </row>
    <row r="42" spans="1:35" x14ac:dyDescent="0.25">
      <c r="A42" s="47" t="s">
        <v>45</v>
      </c>
      <c r="B42" s="58">
        <v>1</v>
      </c>
      <c r="C42" s="48">
        <v>1</v>
      </c>
      <c r="D42" s="48"/>
      <c r="E42" s="48"/>
      <c r="F42" s="48">
        <v>1</v>
      </c>
      <c r="G42" s="48">
        <v>1</v>
      </c>
      <c r="H42" s="235"/>
      <c r="I42" s="59"/>
      <c r="J42" s="58"/>
      <c r="K42" s="48"/>
      <c r="L42" s="48"/>
      <c r="M42" s="48"/>
      <c r="N42" s="48"/>
      <c r="O42" s="48">
        <v>1</v>
      </c>
      <c r="P42" s="235"/>
      <c r="Q42" s="59"/>
      <c r="R42" s="58">
        <v>1</v>
      </c>
      <c r="S42" s="48">
        <v>1</v>
      </c>
      <c r="T42" s="48"/>
      <c r="U42" s="48"/>
      <c r="V42" s="48">
        <v>1</v>
      </c>
      <c r="W42" s="48">
        <v>1</v>
      </c>
      <c r="X42" s="235"/>
      <c r="Y42" s="59"/>
    </row>
    <row r="43" spans="1:35" x14ac:dyDescent="0.25">
      <c r="A43" s="47" t="s">
        <v>254</v>
      </c>
      <c r="B43" s="58"/>
      <c r="C43" s="48"/>
      <c r="D43" s="48"/>
      <c r="E43" s="48">
        <v>1</v>
      </c>
      <c r="F43" s="48">
        <v>1</v>
      </c>
      <c r="G43" s="48">
        <v>1</v>
      </c>
      <c r="H43" s="235">
        <v>1</v>
      </c>
      <c r="I43" s="59"/>
      <c r="J43" s="58"/>
      <c r="K43" s="48"/>
      <c r="L43" s="48"/>
      <c r="M43" s="48">
        <v>1</v>
      </c>
      <c r="N43" s="48"/>
      <c r="O43" s="48"/>
      <c r="P43" s="235">
        <v>1</v>
      </c>
      <c r="Q43" s="59"/>
      <c r="R43" s="58"/>
      <c r="S43" s="48"/>
      <c r="T43" s="48"/>
      <c r="U43" s="48">
        <v>1</v>
      </c>
      <c r="V43" s="48">
        <v>1</v>
      </c>
      <c r="W43" s="48">
        <v>1</v>
      </c>
      <c r="X43" s="235">
        <v>1</v>
      </c>
      <c r="Y43" s="59"/>
    </row>
    <row r="44" spans="1:35" x14ac:dyDescent="0.25">
      <c r="A44" s="47" t="s">
        <v>46</v>
      </c>
      <c r="B44" s="58"/>
      <c r="C44" s="48"/>
      <c r="D44" s="48"/>
      <c r="E44" s="48">
        <v>1</v>
      </c>
      <c r="F44" s="48">
        <v>1</v>
      </c>
      <c r="G44" s="48"/>
      <c r="H44" s="235"/>
      <c r="I44" s="59"/>
      <c r="J44" s="58"/>
      <c r="K44" s="48"/>
      <c r="L44" s="48"/>
      <c r="M44" s="48">
        <v>1</v>
      </c>
      <c r="N44" s="48"/>
      <c r="O44" s="48"/>
      <c r="P44" s="235"/>
      <c r="Q44" s="59"/>
      <c r="R44" s="58"/>
      <c r="S44" s="48"/>
      <c r="T44" s="48"/>
      <c r="U44" s="48">
        <v>1</v>
      </c>
      <c r="V44" s="48">
        <v>1</v>
      </c>
      <c r="W44" s="48"/>
      <c r="X44" s="235"/>
      <c r="Y44" s="59"/>
    </row>
    <row r="45" spans="1:35" ht="15" customHeight="1" x14ac:dyDescent="0.25">
      <c r="A45" s="47" t="s">
        <v>259</v>
      </c>
      <c r="B45" s="58">
        <v>1</v>
      </c>
      <c r="C45" s="48">
        <v>1</v>
      </c>
      <c r="D45" s="48">
        <v>1</v>
      </c>
      <c r="E45" s="48">
        <v>1</v>
      </c>
      <c r="F45" s="48">
        <v>1</v>
      </c>
      <c r="G45" s="48">
        <v>1</v>
      </c>
      <c r="H45" s="235">
        <v>1</v>
      </c>
      <c r="I45" s="59">
        <v>1</v>
      </c>
      <c r="J45" s="58"/>
      <c r="K45" s="48"/>
      <c r="L45" s="48"/>
      <c r="M45" s="48"/>
      <c r="N45" s="48"/>
      <c r="O45" s="48"/>
      <c r="P45" s="235"/>
      <c r="Q45" s="59"/>
      <c r="R45" s="58">
        <v>1</v>
      </c>
      <c r="S45" s="48">
        <v>1</v>
      </c>
      <c r="T45" s="48">
        <v>1</v>
      </c>
      <c r="U45" s="48">
        <v>1</v>
      </c>
      <c r="V45" s="48">
        <v>1</v>
      </c>
      <c r="W45" s="48">
        <v>1</v>
      </c>
      <c r="X45" s="235">
        <v>1</v>
      </c>
      <c r="Y45" s="59">
        <v>1</v>
      </c>
      <c r="AF45" s="154"/>
      <c r="AG45" s="154"/>
      <c r="AH45" s="154"/>
      <c r="AI45" s="154"/>
    </row>
    <row r="46" spans="1:35" x14ac:dyDescent="0.25">
      <c r="A46" s="47" t="s">
        <v>66</v>
      </c>
      <c r="B46" s="58"/>
      <c r="C46" s="48"/>
      <c r="D46" s="48"/>
      <c r="E46" s="48"/>
      <c r="F46" s="48"/>
      <c r="G46" s="48"/>
      <c r="H46" s="235">
        <v>1</v>
      </c>
      <c r="I46" s="60">
        <v>1</v>
      </c>
      <c r="J46" s="58"/>
      <c r="K46" s="48">
        <v>1</v>
      </c>
      <c r="L46" s="48">
        <v>1</v>
      </c>
      <c r="M46" s="48">
        <v>1</v>
      </c>
      <c r="N46" s="48">
        <v>1</v>
      </c>
      <c r="O46" s="48">
        <v>1</v>
      </c>
      <c r="P46" s="235">
        <v>1</v>
      </c>
      <c r="Q46" s="60">
        <v>1</v>
      </c>
      <c r="R46" s="58"/>
      <c r="S46" s="48"/>
      <c r="T46" s="48"/>
      <c r="U46" s="48"/>
      <c r="V46" s="48"/>
      <c r="W46" s="48"/>
      <c r="X46" s="235"/>
      <c r="Y46" s="60">
        <v>1</v>
      </c>
      <c r="AE46" s="155"/>
      <c r="AF46" s="156"/>
      <c r="AG46" s="156"/>
      <c r="AH46" s="156"/>
      <c r="AI46" s="154"/>
    </row>
    <row r="47" spans="1:35" x14ac:dyDescent="0.25">
      <c r="A47" s="47" t="s">
        <v>53</v>
      </c>
      <c r="B47" s="58">
        <v>1</v>
      </c>
      <c r="C47" s="48">
        <v>1</v>
      </c>
      <c r="D47" s="48"/>
      <c r="E47" s="48"/>
      <c r="F47" s="49">
        <v>1</v>
      </c>
      <c r="G47" s="48">
        <v>1</v>
      </c>
      <c r="H47" s="235">
        <v>1</v>
      </c>
      <c r="I47" s="60">
        <v>1</v>
      </c>
      <c r="J47" s="58"/>
      <c r="K47" s="48">
        <v>1</v>
      </c>
      <c r="L47" s="48"/>
      <c r="M47" s="48"/>
      <c r="N47" s="49"/>
      <c r="O47" s="48">
        <v>1</v>
      </c>
      <c r="P47" s="235">
        <v>1</v>
      </c>
      <c r="Q47" s="60"/>
      <c r="R47" s="58">
        <v>1</v>
      </c>
      <c r="S47" s="48">
        <v>1</v>
      </c>
      <c r="T47" s="48"/>
      <c r="U47" s="48"/>
      <c r="V47" s="49">
        <v>1</v>
      </c>
      <c r="W47" s="48">
        <v>1</v>
      </c>
      <c r="X47" s="235">
        <v>1</v>
      </c>
      <c r="Y47" s="60">
        <v>1</v>
      </c>
      <c r="AE47" s="155"/>
      <c r="AF47" s="156"/>
      <c r="AG47" s="156"/>
      <c r="AH47" s="156"/>
      <c r="AI47" s="154"/>
    </row>
    <row r="48" spans="1:35" x14ac:dyDescent="0.25">
      <c r="A48" s="47" t="s">
        <v>11</v>
      </c>
      <c r="B48" s="87">
        <v>1</v>
      </c>
      <c r="C48" s="88">
        <v>1</v>
      </c>
      <c r="D48" s="88">
        <v>1</v>
      </c>
      <c r="E48" s="88">
        <v>1</v>
      </c>
      <c r="F48" s="89">
        <v>1</v>
      </c>
      <c r="G48" s="88">
        <v>1</v>
      </c>
      <c r="H48" s="236"/>
      <c r="I48" s="90"/>
      <c r="J48" s="87"/>
      <c r="K48" s="88"/>
      <c r="L48" s="88"/>
      <c r="M48" s="88"/>
      <c r="N48" s="89"/>
      <c r="O48" s="88"/>
      <c r="P48" s="236"/>
      <c r="Q48" s="90"/>
      <c r="R48" s="87">
        <v>1</v>
      </c>
      <c r="S48" s="88">
        <v>1</v>
      </c>
      <c r="T48" s="88">
        <v>1</v>
      </c>
      <c r="U48" s="88">
        <v>1</v>
      </c>
      <c r="V48" s="89">
        <v>1</v>
      </c>
      <c r="W48" s="88">
        <v>1</v>
      </c>
      <c r="X48" s="236">
        <v>1</v>
      </c>
      <c r="Y48" s="90"/>
      <c r="AE48" s="155"/>
      <c r="AF48" s="9"/>
      <c r="AG48" s="9"/>
      <c r="AH48" s="2"/>
      <c r="AI48" s="147"/>
    </row>
    <row r="49" spans="1:35" x14ac:dyDescent="0.25">
      <c r="A49" s="47" t="s">
        <v>62</v>
      </c>
      <c r="B49" s="87"/>
      <c r="C49" s="88"/>
      <c r="D49" s="88"/>
      <c r="E49" s="88">
        <v>1</v>
      </c>
      <c r="F49" s="89">
        <v>1</v>
      </c>
      <c r="G49" s="88">
        <v>1</v>
      </c>
      <c r="H49" s="236"/>
      <c r="I49" s="90">
        <v>1</v>
      </c>
      <c r="J49" s="87"/>
      <c r="K49" s="88"/>
      <c r="L49" s="88"/>
      <c r="M49" s="88">
        <v>1</v>
      </c>
      <c r="N49" s="89">
        <v>1</v>
      </c>
      <c r="O49" s="88">
        <v>1</v>
      </c>
      <c r="P49" s="236"/>
      <c r="Q49" s="90"/>
      <c r="R49" s="87"/>
      <c r="S49" s="88"/>
      <c r="T49" s="88"/>
      <c r="U49" s="88">
        <v>1</v>
      </c>
      <c r="V49" s="89">
        <v>1</v>
      </c>
      <c r="W49" s="88">
        <v>1</v>
      </c>
      <c r="X49" s="236"/>
      <c r="Y49" s="90">
        <v>1</v>
      </c>
      <c r="AE49" s="155"/>
      <c r="AF49" s="2"/>
      <c r="AG49" s="2"/>
      <c r="AH49" s="2"/>
      <c r="AI49" s="147"/>
    </row>
    <row r="50" spans="1:35" x14ac:dyDescent="0.25">
      <c r="A50" s="47" t="s">
        <v>63</v>
      </c>
      <c r="B50" s="87"/>
      <c r="C50" s="88"/>
      <c r="D50" s="88"/>
      <c r="E50" s="88">
        <v>1</v>
      </c>
      <c r="F50" s="89">
        <v>1</v>
      </c>
      <c r="G50" s="88">
        <v>1</v>
      </c>
      <c r="H50" s="236"/>
      <c r="I50" s="90">
        <v>1</v>
      </c>
      <c r="J50" s="87"/>
      <c r="K50" s="88"/>
      <c r="L50" s="88"/>
      <c r="M50" s="88">
        <v>1</v>
      </c>
      <c r="N50" s="89">
        <v>1</v>
      </c>
      <c r="O50" s="88">
        <v>1</v>
      </c>
      <c r="P50" s="236"/>
      <c r="Q50" s="90"/>
      <c r="R50" s="87"/>
      <c r="S50" s="88"/>
      <c r="T50" s="88"/>
      <c r="U50" s="88">
        <v>1</v>
      </c>
      <c r="V50" s="89">
        <v>1</v>
      </c>
      <c r="W50" s="88">
        <v>1</v>
      </c>
      <c r="X50" s="236"/>
      <c r="Y50" s="90">
        <v>1</v>
      </c>
      <c r="AE50" s="155"/>
      <c r="AF50" s="9"/>
      <c r="AG50" s="9"/>
      <c r="AH50" s="2"/>
      <c r="AI50" s="147"/>
    </row>
    <row r="51" spans="1:35" x14ac:dyDescent="0.25">
      <c r="A51" s="47" t="s">
        <v>64</v>
      </c>
      <c r="B51" s="87"/>
      <c r="C51" s="88"/>
      <c r="D51" s="88"/>
      <c r="E51" s="88">
        <v>1</v>
      </c>
      <c r="F51" s="89"/>
      <c r="G51" s="88"/>
      <c r="H51" s="236"/>
      <c r="I51" s="90"/>
      <c r="J51" s="87"/>
      <c r="K51" s="88"/>
      <c r="L51" s="88"/>
      <c r="M51" s="88"/>
      <c r="N51" s="89"/>
      <c r="O51" s="88"/>
      <c r="P51" s="236"/>
      <c r="Q51" s="90"/>
      <c r="R51" s="87"/>
      <c r="S51" s="88"/>
      <c r="T51" s="88"/>
      <c r="U51" s="88">
        <v>1</v>
      </c>
      <c r="V51" s="89"/>
      <c r="W51" s="88"/>
      <c r="X51" s="236"/>
      <c r="Y51" s="90"/>
      <c r="AE51" s="155"/>
      <c r="AF51" s="2"/>
      <c r="AG51" s="2"/>
      <c r="AH51" s="2"/>
      <c r="AI51" s="147"/>
    </row>
    <row r="52" spans="1:35" x14ac:dyDescent="0.25">
      <c r="A52" s="47" t="s">
        <v>65</v>
      </c>
      <c r="B52" s="87"/>
      <c r="C52" s="88"/>
      <c r="D52" s="88"/>
      <c r="E52" s="88"/>
      <c r="F52" s="89"/>
      <c r="G52" s="88">
        <v>1</v>
      </c>
      <c r="H52" s="236"/>
      <c r="I52" s="90"/>
      <c r="J52" s="87"/>
      <c r="K52" s="88"/>
      <c r="L52" s="88"/>
      <c r="M52" s="88"/>
      <c r="N52" s="89"/>
      <c r="O52" s="88">
        <v>1</v>
      </c>
      <c r="P52" s="236"/>
      <c r="Q52" s="90"/>
      <c r="R52" s="87"/>
      <c r="S52" s="88"/>
      <c r="T52" s="88"/>
      <c r="U52" s="88"/>
      <c r="V52" s="89"/>
      <c r="W52" s="88">
        <v>1</v>
      </c>
      <c r="X52" s="236"/>
      <c r="Y52" s="90"/>
      <c r="AE52" s="155"/>
      <c r="AF52" s="9"/>
      <c r="AG52" s="9"/>
      <c r="AH52" s="2"/>
      <c r="AI52" s="147"/>
    </row>
    <row r="53" spans="1:35" x14ac:dyDescent="0.25">
      <c r="A53" s="47" t="s">
        <v>67</v>
      </c>
      <c r="B53" s="87"/>
      <c r="C53" s="88"/>
      <c r="D53" s="88"/>
      <c r="E53" s="88">
        <v>1</v>
      </c>
      <c r="F53" s="89">
        <v>1</v>
      </c>
      <c r="G53" s="88">
        <v>1</v>
      </c>
      <c r="H53" s="236"/>
      <c r="I53" s="90">
        <v>1</v>
      </c>
      <c r="J53" s="87"/>
      <c r="K53" s="88"/>
      <c r="L53" s="88"/>
      <c r="M53" s="88"/>
      <c r="N53" s="89"/>
      <c r="O53" s="88"/>
      <c r="P53" s="236"/>
      <c r="Q53" s="90"/>
      <c r="R53" s="87"/>
      <c r="S53" s="88"/>
      <c r="T53" s="88"/>
      <c r="U53" s="88">
        <v>1</v>
      </c>
      <c r="V53" s="89">
        <v>1</v>
      </c>
      <c r="W53" s="88">
        <v>1</v>
      </c>
      <c r="X53" s="236"/>
      <c r="Y53" s="90">
        <v>1</v>
      </c>
      <c r="AE53" s="155"/>
      <c r="AF53" s="2"/>
      <c r="AG53" s="2"/>
      <c r="AH53" s="2"/>
      <c r="AI53" s="147"/>
    </row>
    <row r="54" spans="1:35" x14ac:dyDescent="0.25">
      <c r="A54" s="149" t="s">
        <v>70</v>
      </c>
      <c r="B54" s="87"/>
      <c r="C54" s="88">
        <v>1</v>
      </c>
      <c r="D54" s="88"/>
      <c r="E54" s="88">
        <v>1</v>
      </c>
      <c r="F54" s="89">
        <v>1</v>
      </c>
      <c r="G54" s="88">
        <v>1</v>
      </c>
      <c r="H54" s="236"/>
      <c r="I54" s="90"/>
      <c r="J54" s="157"/>
      <c r="K54" s="158"/>
      <c r="L54" s="158"/>
      <c r="M54" s="158"/>
      <c r="N54" s="159"/>
      <c r="O54" s="158"/>
      <c r="P54" s="238"/>
      <c r="Q54" s="160"/>
      <c r="R54" s="157"/>
      <c r="S54" s="158"/>
      <c r="T54" s="158"/>
      <c r="U54" s="88"/>
      <c r="V54" s="89"/>
      <c r="W54" s="88"/>
      <c r="X54" s="236"/>
      <c r="Y54" s="90"/>
      <c r="AE54" s="155"/>
      <c r="AF54" s="9"/>
      <c r="AG54" s="9"/>
      <c r="AH54" s="2"/>
      <c r="AI54" s="147"/>
    </row>
    <row r="55" spans="1:35" x14ac:dyDescent="0.25">
      <c r="A55" s="149" t="s">
        <v>76</v>
      </c>
      <c r="B55" s="87"/>
      <c r="C55" s="88">
        <v>1</v>
      </c>
      <c r="D55" s="88"/>
      <c r="E55" s="88">
        <v>1</v>
      </c>
      <c r="F55" s="89">
        <v>1</v>
      </c>
      <c r="G55" s="88">
        <v>1</v>
      </c>
      <c r="H55" s="236">
        <v>1</v>
      </c>
      <c r="I55" s="90"/>
      <c r="J55" s="157"/>
      <c r="K55" s="158"/>
      <c r="L55" s="158"/>
      <c r="M55" s="158"/>
      <c r="N55" s="159"/>
      <c r="O55" s="158"/>
      <c r="P55" s="238"/>
      <c r="Q55" s="160"/>
      <c r="R55" s="157"/>
      <c r="S55" s="158"/>
      <c r="T55" s="158"/>
      <c r="U55" s="88"/>
      <c r="V55" s="89"/>
      <c r="W55" s="88"/>
      <c r="X55" s="236">
        <v>1</v>
      </c>
      <c r="Y55" s="90"/>
      <c r="AE55" s="155"/>
      <c r="AF55" s="2"/>
      <c r="AG55" s="2"/>
      <c r="AH55" s="2"/>
      <c r="AI55" s="147"/>
    </row>
    <row r="56" spans="1:35" x14ac:dyDescent="0.25">
      <c r="A56" s="149" t="s">
        <v>115</v>
      </c>
      <c r="B56" s="87"/>
      <c r="C56" s="88">
        <v>1</v>
      </c>
      <c r="D56" s="88"/>
      <c r="E56" s="88">
        <v>1</v>
      </c>
      <c r="F56" s="89">
        <v>1</v>
      </c>
      <c r="G56" s="88">
        <v>1</v>
      </c>
      <c r="H56" s="236"/>
      <c r="I56" s="90"/>
      <c r="J56" s="157"/>
      <c r="K56" s="158"/>
      <c r="L56" s="158"/>
      <c r="M56" s="158"/>
      <c r="N56" s="159"/>
      <c r="O56" s="158"/>
      <c r="P56" s="238"/>
      <c r="Q56" s="160"/>
      <c r="R56" s="157"/>
      <c r="S56" s="158"/>
      <c r="T56" s="158"/>
      <c r="U56" s="88"/>
      <c r="V56" s="89"/>
      <c r="W56" s="88"/>
      <c r="X56" s="236"/>
      <c r="Y56" s="90"/>
      <c r="AE56" s="155"/>
      <c r="AF56" s="9"/>
      <c r="AG56" s="9"/>
      <c r="AH56" s="2"/>
      <c r="AI56" s="147"/>
    </row>
    <row r="57" spans="1:35" x14ac:dyDescent="0.25">
      <c r="A57" s="165" t="s">
        <v>79</v>
      </c>
      <c r="B57" s="87"/>
      <c r="C57" s="88"/>
      <c r="D57" s="88"/>
      <c r="E57" s="88">
        <v>1</v>
      </c>
      <c r="F57" s="89">
        <v>1</v>
      </c>
      <c r="G57" s="88">
        <v>1</v>
      </c>
      <c r="H57" s="236"/>
      <c r="I57" s="90"/>
      <c r="J57" s="157"/>
      <c r="K57" s="158"/>
      <c r="L57" s="158"/>
      <c r="M57" s="158"/>
      <c r="N57" s="159"/>
      <c r="O57" s="158"/>
      <c r="P57" s="238"/>
      <c r="Q57" s="160"/>
      <c r="R57" s="157"/>
      <c r="S57" s="158"/>
      <c r="T57" s="158"/>
      <c r="U57" s="88">
        <v>1</v>
      </c>
      <c r="V57" s="89">
        <v>1</v>
      </c>
      <c r="W57" s="88">
        <v>1</v>
      </c>
      <c r="X57" s="236"/>
      <c r="Y57" s="90"/>
      <c r="AE57" s="155"/>
      <c r="AF57" s="2"/>
      <c r="AG57" s="2"/>
      <c r="AH57" s="2"/>
      <c r="AI57" s="147"/>
    </row>
    <row r="58" spans="1:35" x14ac:dyDescent="0.25">
      <c r="A58" s="149" t="s">
        <v>82</v>
      </c>
      <c r="B58" s="87"/>
      <c r="C58" s="88"/>
      <c r="D58" s="88">
        <v>1</v>
      </c>
      <c r="E58" s="88">
        <v>1</v>
      </c>
      <c r="F58" s="89">
        <v>1</v>
      </c>
      <c r="G58" s="88">
        <v>1</v>
      </c>
      <c r="H58" s="236"/>
      <c r="I58" s="90"/>
      <c r="J58" s="157"/>
      <c r="K58" s="158"/>
      <c r="L58" s="158"/>
      <c r="M58" s="158"/>
      <c r="N58" s="159"/>
      <c r="O58" s="158"/>
      <c r="P58" s="238"/>
      <c r="Q58" s="160"/>
      <c r="R58" s="157"/>
      <c r="S58" s="158"/>
      <c r="T58" s="158"/>
      <c r="U58" s="88"/>
      <c r="V58" s="89"/>
      <c r="W58" s="88"/>
      <c r="X58" s="236"/>
      <c r="Y58" s="90"/>
      <c r="AE58" s="155"/>
      <c r="AF58" s="9"/>
      <c r="AG58" s="9"/>
      <c r="AH58" s="2"/>
      <c r="AI58" s="147"/>
    </row>
    <row r="59" spans="1:35" x14ac:dyDescent="0.25">
      <c r="A59" s="165" t="s">
        <v>83</v>
      </c>
      <c r="B59" s="87">
        <v>1</v>
      </c>
      <c r="C59" s="88"/>
      <c r="D59" s="88"/>
      <c r="E59" s="88"/>
      <c r="F59" s="89">
        <v>1</v>
      </c>
      <c r="G59" s="88">
        <v>1</v>
      </c>
      <c r="H59" s="236"/>
      <c r="I59" s="90"/>
      <c r="J59" s="157"/>
      <c r="K59" s="158"/>
      <c r="L59" s="158"/>
      <c r="M59" s="158"/>
      <c r="N59" s="159"/>
      <c r="O59" s="158"/>
      <c r="P59" s="238"/>
      <c r="Q59" s="160"/>
      <c r="R59" s="157"/>
      <c r="S59" s="158"/>
      <c r="T59" s="158"/>
      <c r="U59" s="88"/>
      <c r="V59" s="89"/>
      <c r="W59" s="88"/>
      <c r="X59" s="236"/>
      <c r="Y59" s="90"/>
      <c r="AE59" s="155"/>
      <c r="AF59" s="2"/>
      <c r="AG59" s="2"/>
      <c r="AH59" s="2"/>
      <c r="AI59" s="147"/>
    </row>
    <row r="60" spans="1:35" x14ac:dyDescent="0.25">
      <c r="A60" s="149" t="s">
        <v>85</v>
      </c>
      <c r="B60" s="87">
        <v>1</v>
      </c>
      <c r="C60" s="88"/>
      <c r="D60" s="88"/>
      <c r="E60" s="88"/>
      <c r="F60" s="89">
        <v>1</v>
      </c>
      <c r="G60" s="88">
        <v>1</v>
      </c>
      <c r="H60" s="236"/>
      <c r="I60" s="90"/>
      <c r="J60" s="157"/>
      <c r="K60" s="158"/>
      <c r="L60" s="158"/>
      <c r="M60" s="158"/>
      <c r="N60" s="159"/>
      <c r="O60" s="158"/>
      <c r="P60" s="238"/>
      <c r="Q60" s="160"/>
      <c r="R60" s="157"/>
      <c r="S60" s="158"/>
      <c r="T60" s="158"/>
      <c r="U60" s="88"/>
      <c r="V60" s="89"/>
      <c r="W60" s="88"/>
      <c r="X60" s="236"/>
      <c r="Y60" s="90"/>
      <c r="AF60" s="147"/>
      <c r="AG60" s="147"/>
      <c r="AH60" s="147"/>
      <c r="AI60" s="74"/>
    </row>
    <row r="61" spans="1:35" x14ac:dyDescent="0.25">
      <c r="A61" s="149" t="s">
        <v>88</v>
      </c>
      <c r="B61" s="87"/>
      <c r="C61" s="88"/>
      <c r="D61" s="88"/>
      <c r="E61" s="88">
        <v>1</v>
      </c>
      <c r="F61" s="89">
        <v>1</v>
      </c>
      <c r="G61" s="88">
        <v>1</v>
      </c>
      <c r="H61" s="236">
        <v>1</v>
      </c>
      <c r="I61" s="90"/>
      <c r="J61" s="157"/>
      <c r="K61" s="158"/>
      <c r="L61" s="158"/>
      <c r="M61" s="158"/>
      <c r="N61" s="159"/>
      <c r="O61" s="158"/>
      <c r="P61" s="238">
        <v>1</v>
      </c>
      <c r="Q61" s="160"/>
      <c r="R61" s="157"/>
      <c r="S61" s="158"/>
      <c r="T61" s="158"/>
      <c r="U61" s="88"/>
      <c r="V61" s="89"/>
      <c r="W61" s="88"/>
      <c r="X61" s="236">
        <v>1</v>
      </c>
      <c r="Y61" s="90"/>
      <c r="AF61" s="147"/>
      <c r="AG61" s="147"/>
      <c r="AH61" s="147"/>
      <c r="AI61" s="74"/>
    </row>
    <row r="62" spans="1:35" x14ac:dyDescent="0.25">
      <c r="A62" s="149" t="s">
        <v>77</v>
      </c>
      <c r="B62" s="87"/>
      <c r="C62" s="88">
        <v>1</v>
      </c>
      <c r="D62" s="88"/>
      <c r="E62" s="88">
        <v>1</v>
      </c>
      <c r="F62" s="89">
        <v>1</v>
      </c>
      <c r="G62" s="88">
        <v>1</v>
      </c>
      <c r="H62" s="236">
        <v>1</v>
      </c>
      <c r="I62" s="90"/>
      <c r="J62" s="157"/>
      <c r="K62" s="158"/>
      <c r="L62" s="158"/>
      <c r="M62" s="158"/>
      <c r="N62" s="159"/>
      <c r="O62" s="158"/>
      <c r="P62" s="238"/>
      <c r="Q62" s="160"/>
      <c r="R62" s="157"/>
      <c r="S62" s="158"/>
      <c r="T62" s="158"/>
      <c r="U62" s="88"/>
      <c r="V62" s="89"/>
      <c r="W62" s="88"/>
      <c r="X62" s="236">
        <v>1</v>
      </c>
      <c r="Y62" s="90"/>
      <c r="AF62" s="147"/>
      <c r="AG62" s="147"/>
      <c r="AH62" s="147"/>
      <c r="AI62" s="74"/>
    </row>
    <row r="63" spans="1:35" x14ac:dyDescent="0.25">
      <c r="A63" s="165" t="s">
        <v>78</v>
      </c>
      <c r="B63" s="87"/>
      <c r="C63" s="88"/>
      <c r="D63" s="88">
        <v>1</v>
      </c>
      <c r="E63" s="88">
        <v>1</v>
      </c>
      <c r="F63" s="89">
        <v>1</v>
      </c>
      <c r="G63" s="88">
        <v>1</v>
      </c>
      <c r="H63" s="236"/>
      <c r="I63" s="90"/>
      <c r="J63" s="157"/>
      <c r="K63" s="158"/>
      <c r="L63" s="158"/>
      <c r="M63" s="158"/>
      <c r="N63" s="159"/>
      <c r="O63" s="158"/>
      <c r="P63" s="238"/>
      <c r="Q63" s="160"/>
      <c r="R63" s="157"/>
      <c r="S63" s="158"/>
      <c r="T63" s="158"/>
      <c r="U63" s="88"/>
      <c r="V63" s="89"/>
      <c r="W63" s="88"/>
      <c r="X63" s="236"/>
      <c r="Y63" s="90"/>
      <c r="AF63" s="147"/>
      <c r="AG63" s="147"/>
      <c r="AH63" s="147"/>
      <c r="AI63" s="74"/>
    </row>
    <row r="64" spans="1:35" x14ac:dyDescent="0.25">
      <c r="A64" s="149" t="s">
        <v>80</v>
      </c>
      <c r="B64" s="87"/>
      <c r="C64" s="88"/>
      <c r="D64" s="88">
        <v>1</v>
      </c>
      <c r="E64" s="88">
        <v>1</v>
      </c>
      <c r="F64" s="89">
        <v>1</v>
      </c>
      <c r="G64" s="88">
        <v>1</v>
      </c>
      <c r="H64" s="236"/>
      <c r="I64" s="90"/>
      <c r="J64" s="157"/>
      <c r="K64" s="158"/>
      <c r="L64" s="158"/>
      <c r="M64" s="158"/>
      <c r="N64" s="159"/>
      <c r="O64" s="158"/>
      <c r="P64" s="238"/>
      <c r="Q64" s="160"/>
      <c r="R64" s="157"/>
      <c r="S64" s="158"/>
      <c r="T64" s="158"/>
      <c r="U64" s="88"/>
      <c r="V64" s="89"/>
      <c r="W64" s="88"/>
      <c r="X64" s="236"/>
      <c r="Y64" s="90"/>
      <c r="AF64" s="147"/>
      <c r="AG64" s="147"/>
      <c r="AH64" s="147"/>
      <c r="AI64" s="74"/>
    </row>
    <row r="65" spans="1:35" x14ac:dyDescent="0.25">
      <c r="A65" s="165" t="s">
        <v>81</v>
      </c>
      <c r="B65" s="87"/>
      <c r="C65" s="88"/>
      <c r="D65" s="88"/>
      <c r="E65" s="88">
        <v>1</v>
      </c>
      <c r="F65" s="89">
        <v>1</v>
      </c>
      <c r="G65" s="88">
        <v>1</v>
      </c>
      <c r="H65" s="236"/>
      <c r="I65" s="90"/>
      <c r="J65" s="157"/>
      <c r="K65" s="158"/>
      <c r="L65" s="158"/>
      <c r="M65" s="158"/>
      <c r="N65" s="159"/>
      <c r="O65" s="158"/>
      <c r="P65" s="238"/>
      <c r="Q65" s="160"/>
      <c r="R65" s="157"/>
      <c r="S65" s="158"/>
      <c r="T65" s="158"/>
      <c r="U65" s="88"/>
      <c r="V65" s="89"/>
      <c r="W65" s="88"/>
      <c r="X65" s="236"/>
      <c r="Y65" s="90"/>
      <c r="AF65" s="147"/>
      <c r="AG65" s="147"/>
      <c r="AH65" s="147"/>
      <c r="AI65" s="74"/>
    </row>
    <row r="66" spans="1:35" x14ac:dyDescent="0.25">
      <c r="A66" s="149" t="s">
        <v>84</v>
      </c>
      <c r="B66" s="87">
        <v>1</v>
      </c>
      <c r="C66" s="88"/>
      <c r="D66" s="88"/>
      <c r="E66" s="88">
        <v>1</v>
      </c>
      <c r="F66" s="89">
        <v>1</v>
      </c>
      <c r="G66" s="88"/>
      <c r="H66" s="236"/>
      <c r="I66" s="90"/>
      <c r="J66" s="157"/>
      <c r="K66" s="158"/>
      <c r="L66" s="158"/>
      <c r="M66" s="158"/>
      <c r="N66" s="159"/>
      <c r="O66" s="158"/>
      <c r="P66" s="238"/>
      <c r="Q66" s="160"/>
      <c r="R66" s="157"/>
      <c r="S66" s="158"/>
      <c r="T66" s="158"/>
      <c r="U66" s="88"/>
      <c r="V66" s="89"/>
      <c r="W66" s="88"/>
      <c r="X66" s="236"/>
      <c r="Y66" s="90"/>
      <c r="AF66" s="147"/>
      <c r="AG66" s="147"/>
      <c r="AH66" s="147"/>
      <c r="AI66" s="74"/>
    </row>
    <row r="67" spans="1:35" x14ac:dyDescent="0.25">
      <c r="A67" s="149" t="s">
        <v>87</v>
      </c>
      <c r="B67" s="87"/>
      <c r="C67" s="88">
        <v>1</v>
      </c>
      <c r="D67" s="88"/>
      <c r="E67" s="88">
        <v>1</v>
      </c>
      <c r="F67" s="89">
        <v>1</v>
      </c>
      <c r="G67" s="88">
        <v>1</v>
      </c>
      <c r="H67" s="236">
        <v>1</v>
      </c>
      <c r="I67" s="90"/>
      <c r="J67" s="157"/>
      <c r="K67" s="158">
        <v>1</v>
      </c>
      <c r="L67" s="158"/>
      <c r="M67" s="158"/>
      <c r="N67" s="159"/>
      <c r="O67" s="158"/>
      <c r="P67" s="238">
        <v>1</v>
      </c>
      <c r="Q67" s="160"/>
      <c r="R67" s="157"/>
      <c r="S67" s="158">
        <v>1</v>
      </c>
      <c r="T67" s="158"/>
      <c r="U67" s="88"/>
      <c r="V67" s="89"/>
      <c r="W67" s="88"/>
      <c r="X67" s="236">
        <v>1</v>
      </c>
      <c r="Y67" s="90"/>
      <c r="AF67" s="147"/>
      <c r="AG67" s="147"/>
      <c r="AH67" s="147"/>
      <c r="AI67" s="74"/>
    </row>
    <row r="68" spans="1:35" x14ac:dyDescent="0.25">
      <c r="A68" s="149" t="s">
        <v>86</v>
      </c>
      <c r="B68" s="87"/>
      <c r="C68" s="88"/>
      <c r="D68" s="88"/>
      <c r="E68" s="88"/>
      <c r="F68" s="89"/>
      <c r="G68" s="88"/>
      <c r="H68" s="236"/>
      <c r="I68" s="90"/>
      <c r="J68" s="157"/>
      <c r="K68" s="158"/>
      <c r="L68" s="158"/>
      <c r="M68" s="158"/>
      <c r="N68" s="159"/>
      <c r="O68" s="158"/>
      <c r="P68" s="238"/>
      <c r="Q68" s="160"/>
      <c r="R68" s="157"/>
      <c r="S68" s="158"/>
      <c r="T68" s="158"/>
      <c r="U68" s="88"/>
      <c r="V68" s="89"/>
      <c r="W68" s="88"/>
      <c r="X68" s="236"/>
      <c r="Y68" s="90"/>
      <c r="AF68" s="147"/>
      <c r="AG68" s="147"/>
      <c r="AH68" s="147"/>
      <c r="AI68" s="74"/>
    </row>
    <row r="69" spans="1:35" ht="15.75" thickBot="1" x14ac:dyDescent="0.3">
      <c r="A69" s="149" t="s">
        <v>89</v>
      </c>
      <c r="B69" s="61"/>
      <c r="C69" s="62"/>
      <c r="D69" s="62"/>
      <c r="E69" s="62"/>
      <c r="F69" s="63"/>
      <c r="G69" s="63"/>
      <c r="H69" s="237"/>
      <c r="I69" s="64"/>
      <c r="J69" s="161"/>
      <c r="K69" s="162"/>
      <c r="L69" s="162"/>
      <c r="M69" s="162"/>
      <c r="N69" s="163"/>
      <c r="O69" s="163"/>
      <c r="P69" s="239"/>
      <c r="Q69" s="164"/>
      <c r="R69" s="161"/>
      <c r="S69" s="162"/>
      <c r="T69" s="162"/>
      <c r="U69" s="62"/>
      <c r="V69" s="63"/>
      <c r="W69" s="63"/>
      <c r="X69" s="237"/>
      <c r="Y69" s="64"/>
      <c r="AF69" s="147"/>
      <c r="AG69" s="147"/>
      <c r="AH69" s="147"/>
      <c r="AI69" s="147"/>
    </row>
    <row r="70" spans="1:35" ht="12" customHeight="1" x14ac:dyDescent="0.25">
      <c r="A70" s="46"/>
      <c r="B70" s="67"/>
      <c r="C70" s="67"/>
      <c r="D70" s="67"/>
      <c r="E70" s="67"/>
      <c r="F70" s="68"/>
      <c r="G70" s="68"/>
      <c r="H70" s="68"/>
      <c r="I70" s="68"/>
      <c r="J70" s="67"/>
      <c r="K70" s="67"/>
      <c r="L70" s="67"/>
      <c r="M70" s="67"/>
      <c r="N70" s="68"/>
      <c r="O70" s="68"/>
      <c r="P70" s="68"/>
      <c r="Q70" s="68"/>
      <c r="R70" s="67"/>
      <c r="S70" s="67"/>
      <c r="T70" s="67"/>
      <c r="U70" s="67"/>
      <c r="V70" s="68"/>
      <c r="W70" s="68"/>
      <c r="X70" s="68"/>
      <c r="Y70" s="68"/>
      <c r="AF70" s="147"/>
      <c r="AG70" s="147"/>
      <c r="AH70" s="147"/>
      <c r="AI70" s="74"/>
    </row>
    <row r="71" spans="1:35" ht="15" hidden="1" customHeight="1" x14ac:dyDescent="0.25">
      <c r="A71" s="46"/>
      <c r="B71" s="69"/>
      <c r="C71" s="69"/>
      <c r="D71" s="69"/>
      <c r="E71" s="69"/>
      <c r="F71" s="68"/>
      <c r="G71" s="68"/>
      <c r="H71" s="68"/>
      <c r="I71" s="68"/>
      <c r="J71" s="69"/>
      <c r="K71" s="69"/>
      <c r="L71" s="69"/>
      <c r="M71" s="69"/>
      <c r="N71" s="68"/>
      <c r="O71" s="68"/>
      <c r="P71" s="68"/>
      <c r="Q71" s="68"/>
      <c r="R71" s="69"/>
      <c r="S71" s="69"/>
      <c r="T71" s="69"/>
      <c r="U71" s="69"/>
      <c r="V71" s="68"/>
      <c r="W71" s="68"/>
      <c r="X71" s="68"/>
      <c r="Y71" s="68"/>
      <c r="AF71" s="147"/>
      <c r="AG71" s="147"/>
      <c r="AH71" s="147"/>
      <c r="AI71" s="147"/>
    </row>
    <row r="72" spans="1:35" x14ac:dyDescent="0.25">
      <c r="A72" s="46"/>
      <c r="B72" s="69"/>
      <c r="C72" s="69"/>
      <c r="D72" s="69"/>
      <c r="E72" s="69"/>
      <c r="F72" s="68"/>
      <c r="G72" s="68"/>
      <c r="H72" s="68"/>
      <c r="I72" s="68"/>
      <c r="J72" s="69"/>
      <c r="K72" s="69"/>
      <c r="L72" s="69"/>
      <c r="M72" s="69"/>
      <c r="N72" s="68"/>
      <c r="O72" s="68"/>
      <c r="P72" s="68"/>
      <c r="Q72" s="68"/>
      <c r="R72" s="69"/>
      <c r="S72" s="69"/>
      <c r="T72" s="69"/>
      <c r="U72" s="69"/>
      <c r="V72" s="68"/>
      <c r="W72" s="68"/>
      <c r="X72" s="68"/>
      <c r="Y72" s="68"/>
      <c r="AF72" s="147"/>
      <c r="AG72" s="147"/>
      <c r="AH72" s="147"/>
      <c r="AI72" s="147"/>
    </row>
    <row r="73" spans="1:35" ht="179.25" customHeight="1" x14ac:dyDescent="0.25">
      <c r="A73" t="s">
        <v>91</v>
      </c>
      <c r="B73" s="103" t="s">
        <v>118</v>
      </c>
      <c r="C73" s="103" t="s">
        <v>124</v>
      </c>
      <c r="D73" s="103" t="s">
        <v>125</v>
      </c>
      <c r="E73" s="103" t="s">
        <v>126</v>
      </c>
      <c r="F73" s="103" t="s">
        <v>127</v>
      </c>
      <c r="G73" s="103" t="s">
        <v>128</v>
      </c>
      <c r="H73" s="103"/>
      <c r="I73" s="103" t="s">
        <v>140</v>
      </c>
      <c r="J73" s="103" t="s">
        <v>150</v>
      </c>
      <c r="K73" s="109" t="s">
        <v>153</v>
      </c>
      <c r="L73" s="109" t="s">
        <v>154</v>
      </c>
      <c r="M73" s="116" t="s">
        <v>159</v>
      </c>
      <c r="N73" s="117" t="s">
        <v>160</v>
      </c>
      <c r="O73" s="117" t="s">
        <v>161</v>
      </c>
      <c r="P73" s="117"/>
      <c r="Q73" s="68"/>
      <c r="R73" s="69"/>
      <c r="S73" s="69"/>
      <c r="T73" s="69"/>
      <c r="U73" s="69"/>
      <c r="V73" s="68"/>
      <c r="W73" s="68"/>
      <c r="X73" s="68"/>
      <c r="Y73" s="68"/>
      <c r="AF73" s="147"/>
      <c r="AG73" s="147"/>
      <c r="AH73" s="147"/>
      <c r="AI73" s="147"/>
    </row>
    <row r="74" spans="1:35" x14ac:dyDescent="0.25">
      <c r="A74" t="s">
        <v>93</v>
      </c>
      <c r="B74" s="115">
        <v>6</v>
      </c>
      <c r="C74" s="43">
        <f>Checklist!M91/3</f>
        <v>0</v>
      </c>
      <c r="D74" s="43">
        <v>11</v>
      </c>
      <c r="E74" s="43" t="s">
        <v>149</v>
      </c>
      <c r="F74" s="43" t="s">
        <v>149</v>
      </c>
      <c r="G74" s="43"/>
      <c r="H74" s="43"/>
      <c r="I74" s="43" t="s">
        <v>27</v>
      </c>
      <c r="J74" s="43">
        <v>3</v>
      </c>
      <c r="K74" s="43">
        <v>40</v>
      </c>
      <c r="L74" s="43">
        <v>45</v>
      </c>
      <c r="M74" s="118" t="s">
        <v>149</v>
      </c>
      <c r="N74" s="118" t="s">
        <v>149</v>
      </c>
      <c r="O74" s="118" t="s">
        <v>149</v>
      </c>
      <c r="P74" s="118"/>
    </row>
    <row r="75" spans="1:35" x14ac:dyDescent="0.25">
      <c r="A75" t="s">
        <v>94</v>
      </c>
      <c r="B75" s="115">
        <f>Checklist!M91</f>
        <v>0</v>
      </c>
      <c r="C75" s="43">
        <f>Checklist!M91/3</f>
        <v>0</v>
      </c>
      <c r="D75" s="43">
        <v>11</v>
      </c>
      <c r="E75" s="43" t="s">
        <v>149</v>
      </c>
      <c r="F75" s="43" t="s">
        <v>149</v>
      </c>
      <c r="G75" s="43"/>
      <c r="H75" s="43"/>
      <c r="I75" s="43" t="s">
        <v>27</v>
      </c>
      <c r="J75" s="43">
        <v>3</v>
      </c>
      <c r="K75" s="43">
        <v>40</v>
      </c>
      <c r="L75" s="43">
        <v>45</v>
      </c>
      <c r="M75" s="118" t="s">
        <v>149</v>
      </c>
      <c r="N75" s="118" t="s">
        <v>149</v>
      </c>
      <c r="O75" s="118" t="s">
        <v>149</v>
      </c>
      <c r="P75" s="118"/>
    </row>
    <row r="76" spans="1:35" x14ac:dyDescent="0.25">
      <c r="A76" t="s">
        <v>95</v>
      </c>
      <c r="B76" s="115">
        <v>6</v>
      </c>
      <c r="C76" s="43">
        <f>Checklist!M91/3</f>
        <v>0</v>
      </c>
      <c r="D76" s="43">
        <v>8</v>
      </c>
      <c r="E76" s="43" t="s">
        <v>149</v>
      </c>
      <c r="F76" s="43" t="s">
        <v>149</v>
      </c>
      <c r="G76" s="43"/>
      <c r="H76" s="43"/>
      <c r="I76" s="43" t="s">
        <v>27</v>
      </c>
      <c r="J76" s="43">
        <v>3</v>
      </c>
      <c r="K76" s="43">
        <v>40</v>
      </c>
      <c r="L76" s="43">
        <v>45</v>
      </c>
      <c r="M76" s="118" t="s">
        <v>149</v>
      </c>
      <c r="N76" s="118" t="s">
        <v>149</v>
      </c>
      <c r="O76" s="118" t="s">
        <v>149</v>
      </c>
      <c r="P76" s="118"/>
    </row>
    <row r="77" spans="1:35" x14ac:dyDescent="0.25">
      <c r="A77" t="s">
        <v>96</v>
      </c>
      <c r="B77" s="115">
        <f>Checklist!M91</f>
        <v>0</v>
      </c>
      <c r="C77" s="43">
        <f>Checklist!M91/3</f>
        <v>0</v>
      </c>
      <c r="D77" s="43">
        <v>13</v>
      </c>
      <c r="E77" s="43" t="s">
        <v>149</v>
      </c>
      <c r="F77" s="43" t="s">
        <v>149</v>
      </c>
      <c r="G77" s="43"/>
      <c r="H77" s="43"/>
      <c r="I77" s="43" t="s">
        <v>27</v>
      </c>
      <c r="J77" s="43">
        <v>4</v>
      </c>
      <c r="K77" s="43">
        <v>40</v>
      </c>
      <c r="L77" s="43">
        <v>45</v>
      </c>
      <c r="M77" s="118">
        <v>0.8</v>
      </c>
      <c r="N77" s="119">
        <v>0.6</v>
      </c>
      <c r="O77" s="118" t="s">
        <v>149</v>
      </c>
      <c r="P77" s="118"/>
    </row>
    <row r="78" spans="1:35" x14ac:dyDescent="0.25">
      <c r="A78" t="s">
        <v>97</v>
      </c>
      <c r="B78" s="115">
        <f>Checklist!M91</f>
        <v>0</v>
      </c>
      <c r="C78" s="43">
        <f>Checklist!M91/2</f>
        <v>0</v>
      </c>
      <c r="D78" s="43">
        <v>12</v>
      </c>
      <c r="E78" s="43" t="s">
        <v>149</v>
      </c>
      <c r="F78" s="43" t="s">
        <v>149</v>
      </c>
      <c r="G78" s="43"/>
      <c r="H78" s="43"/>
      <c r="I78" s="43" t="s">
        <v>27</v>
      </c>
      <c r="J78" s="43">
        <v>3</v>
      </c>
      <c r="K78" s="43">
        <v>40</v>
      </c>
      <c r="L78" s="43">
        <v>45</v>
      </c>
      <c r="M78" s="118">
        <v>0.53</v>
      </c>
      <c r="N78" s="119">
        <v>0.4</v>
      </c>
      <c r="O78" s="118" t="s">
        <v>149</v>
      </c>
      <c r="P78" s="118"/>
    </row>
    <row r="79" spans="1:35" x14ac:dyDescent="0.25">
      <c r="A79" t="s">
        <v>98</v>
      </c>
      <c r="B79" s="115">
        <f>Checklist!M91</f>
        <v>0</v>
      </c>
      <c r="C79" s="43" t="s">
        <v>149</v>
      </c>
      <c r="D79" s="43">
        <v>9</v>
      </c>
      <c r="E79" s="43" t="s">
        <v>149</v>
      </c>
      <c r="F79" s="43" t="s">
        <v>149</v>
      </c>
      <c r="G79" s="43"/>
      <c r="H79" s="43"/>
      <c r="I79" s="43" t="s">
        <v>27</v>
      </c>
      <c r="J79" s="43">
        <v>4</v>
      </c>
      <c r="K79" s="43">
        <v>40</v>
      </c>
      <c r="L79" s="43">
        <v>45</v>
      </c>
      <c r="M79" s="118">
        <v>0.5</v>
      </c>
      <c r="N79" s="119">
        <v>0.3</v>
      </c>
      <c r="O79" s="118" t="s">
        <v>149</v>
      </c>
      <c r="P79" s="118"/>
    </row>
    <row r="80" spans="1:35" x14ac:dyDescent="0.25">
      <c r="A80" t="s">
        <v>99</v>
      </c>
      <c r="B80" s="115">
        <f>Checklist!M91</f>
        <v>0</v>
      </c>
      <c r="C80" s="43" t="s">
        <v>149</v>
      </c>
      <c r="D80" s="43">
        <v>9</v>
      </c>
      <c r="E80" s="43" t="s">
        <v>149</v>
      </c>
      <c r="F80" s="43" t="s">
        <v>149</v>
      </c>
      <c r="G80" s="43"/>
      <c r="H80" s="43"/>
      <c r="I80" s="43" t="s">
        <v>27</v>
      </c>
      <c r="J80" s="43">
        <v>5</v>
      </c>
      <c r="K80" s="43">
        <v>40</v>
      </c>
      <c r="L80" s="43">
        <v>45</v>
      </c>
      <c r="M80" s="118">
        <v>0.53</v>
      </c>
      <c r="N80" s="119">
        <v>0.4</v>
      </c>
      <c r="O80" s="118" t="s">
        <v>149</v>
      </c>
      <c r="P80" s="118"/>
    </row>
    <row r="81" spans="1:16" x14ac:dyDescent="0.25">
      <c r="A81" t="s">
        <v>100</v>
      </c>
      <c r="B81" s="115">
        <f>Checklist!M91/3</f>
        <v>0</v>
      </c>
      <c r="C81" s="43">
        <f>Checklist!M91/3</f>
        <v>0</v>
      </c>
      <c r="D81" s="43">
        <v>11</v>
      </c>
      <c r="E81" s="43" t="s">
        <v>149</v>
      </c>
      <c r="F81" s="43" t="s">
        <v>149</v>
      </c>
      <c r="G81" s="43"/>
      <c r="H81" s="43"/>
      <c r="I81" s="43" t="s">
        <v>27</v>
      </c>
      <c r="J81" s="43">
        <v>3</v>
      </c>
      <c r="K81" s="43">
        <v>40</v>
      </c>
      <c r="L81" s="43">
        <v>45</v>
      </c>
      <c r="M81" s="118" t="s">
        <v>149</v>
      </c>
      <c r="N81" s="118" t="s">
        <v>149</v>
      </c>
      <c r="O81" s="120">
        <v>0.5</v>
      </c>
      <c r="P81" s="120"/>
    </row>
    <row r="82" spans="1:16" x14ac:dyDescent="0.25">
      <c r="A82" t="s">
        <v>101</v>
      </c>
      <c r="B82" s="115">
        <f>Checklist!M91*2/3</f>
        <v>0</v>
      </c>
      <c r="C82" s="43">
        <f>Checklist!M91/2</f>
        <v>0</v>
      </c>
      <c r="D82" s="43">
        <v>15</v>
      </c>
      <c r="E82" s="43">
        <v>30</v>
      </c>
      <c r="F82" s="43" t="s">
        <v>149</v>
      </c>
      <c r="G82" s="43"/>
      <c r="H82" s="43"/>
      <c r="I82" s="43" t="s">
        <v>27</v>
      </c>
      <c r="J82" s="43">
        <v>4</v>
      </c>
      <c r="K82" s="43">
        <v>40</v>
      </c>
      <c r="L82" s="43">
        <v>45</v>
      </c>
      <c r="M82" s="118">
        <v>1.07</v>
      </c>
      <c r="N82" s="119">
        <v>0.8</v>
      </c>
      <c r="O82" s="118" t="s">
        <v>149</v>
      </c>
      <c r="P82" s="118"/>
    </row>
    <row r="83" spans="1:16" x14ac:dyDescent="0.25">
      <c r="A83" t="s">
        <v>102</v>
      </c>
      <c r="B83" s="115">
        <f>Checklist!M91</f>
        <v>0</v>
      </c>
      <c r="C83" s="43">
        <f>Checklist!M91*2/3</f>
        <v>0</v>
      </c>
      <c r="D83" s="43">
        <v>12</v>
      </c>
      <c r="E83" s="43">
        <v>18</v>
      </c>
      <c r="F83" s="43">
        <v>26</v>
      </c>
      <c r="G83" s="43"/>
      <c r="H83" s="43"/>
      <c r="I83" s="43" t="s">
        <v>27</v>
      </c>
      <c r="J83" s="43">
        <v>5</v>
      </c>
      <c r="K83" s="43">
        <v>40</v>
      </c>
      <c r="L83" s="43">
        <v>45</v>
      </c>
      <c r="M83" s="118">
        <v>0.8</v>
      </c>
      <c r="N83" s="119">
        <v>0.6</v>
      </c>
      <c r="O83" s="118" t="s">
        <v>149</v>
      </c>
      <c r="P83" s="118"/>
    </row>
    <row r="84" spans="1:16" x14ac:dyDescent="0.25">
      <c r="A84" t="s">
        <v>103</v>
      </c>
      <c r="B84" s="115">
        <f>Checklist!M91</f>
        <v>0</v>
      </c>
      <c r="C84" s="43">
        <v>5</v>
      </c>
      <c r="D84" s="43">
        <v>8.5</v>
      </c>
      <c r="E84" s="43">
        <v>18</v>
      </c>
      <c r="F84" s="43">
        <v>18</v>
      </c>
      <c r="G84" s="43"/>
      <c r="H84" s="43"/>
      <c r="I84" s="43" t="s">
        <v>27</v>
      </c>
      <c r="J84" s="43">
        <v>5</v>
      </c>
      <c r="K84" s="43">
        <v>40</v>
      </c>
      <c r="L84" s="43">
        <v>45</v>
      </c>
      <c r="M84" s="118">
        <v>0.5</v>
      </c>
      <c r="N84" s="119">
        <v>0.3</v>
      </c>
      <c r="O84" s="118" t="s">
        <v>149</v>
      </c>
      <c r="P84" s="118"/>
    </row>
    <row r="85" spans="1:16" x14ac:dyDescent="0.25">
      <c r="A85" t="s">
        <v>104</v>
      </c>
      <c r="B85" s="115">
        <f>Checklist!M91</f>
        <v>0</v>
      </c>
      <c r="C85" s="43">
        <v>5</v>
      </c>
      <c r="D85" s="43">
        <v>7.5</v>
      </c>
      <c r="E85" s="43">
        <v>9</v>
      </c>
      <c r="F85" s="43">
        <v>12</v>
      </c>
      <c r="G85" s="43"/>
      <c r="H85" s="43"/>
      <c r="I85" s="43" t="s">
        <v>27</v>
      </c>
      <c r="J85" s="43">
        <v>5</v>
      </c>
      <c r="K85" s="43">
        <v>40</v>
      </c>
      <c r="L85" s="43">
        <v>45</v>
      </c>
      <c r="M85" s="118">
        <v>0.5</v>
      </c>
      <c r="N85" s="119">
        <v>0.25</v>
      </c>
      <c r="O85" s="118" t="s">
        <v>149</v>
      </c>
      <c r="P85" s="118"/>
    </row>
    <row r="86" spans="1:16" x14ac:dyDescent="0.25">
      <c r="A86" s="98" t="s">
        <v>105</v>
      </c>
      <c r="B86" s="115" t="s">
        <v>149</v>
      </c>
      <c r="C86" s="43" t="s">
        <v>149</v>
      </c>
      <c r="D86" s="43" t="s">
        <v>149</v>
      </c>
      <c r="E86" s="43" t="s">
        <v>149</v>
      </c>
      <c r="F86" s="43" t="s">
        <v>149</v>
      </c>
      <c r="G86" s="43"/>
      <c r="H86" s="43"/>
      <c r="I86" s="43" t="s">
        <v>149</v>
      </c>
      <c r="J86" s="43" t="s">
        <v>149</v>
      </c>
      <c r="K86" s="43" t="s">
        <v>149</v>
      </c>
      <c r="L86" s="43" t="s">
        <v>149</v>
      </c>
      <c r="M86" s="118" t="s">
        <v>149</v>
      </c>
      <c r="N86" s="118" t="s">
        <v>149</v>
      </c>
      <c r="O86" s="118" t="s">
        <v>149</v>
      </c>
      <c r="P86" s="118"/>
    </row>
    <row r="87" spans="1:16" x14ac:dyDescent="0.25">
      <c r="A87" t="s">
        <v>108</v>
      </c>
      <c r="B87" s="115" t="s">
        <v>149</v>
      </c>
      <c r="C87" s="43" t="s">
        <v>149</v>
      </c>
      <c r="D87" s="43">
        <v>9</v>
      </c>
      <c r="E87" s="43" t="s">
        <v>149</v>
      </c>
      <c r="F87" s="43" t="s">
        <v>149</v>
      </c>
      <c r="G87" s="43"/>
      <c r="H87" s="43"/>
      <c r="I87" s="43" t="s">
        <v>26</v>
      </c>
      <c r="J87" s="43">
        <v>4</v>
      </c>
      <c r="K87" s="43">
        <v>35</v>
      </c>
      <c r="L87" s="43">
        <v>45</v>
      </c>
      <c r="M87" s="118" t="s">
        <v>149</v>
      </c>
      <c r="N87" s="118" t="s">
        <v>149</v>
      </c>
      <c r="O87" s="120">
        <v>0.4</v>
      </c>
      <c r="P87" s="120"/>
    </row>
    <row r="88" spans="1:16" x14ac:dyDescent="0.25">
      <c r="A88" t="s">
        <v>106</v>
      </c>
      <c r="B88" s="115">
        <f>Checklist!M91</f>
        <v>0</v>
      </c>
      <c r="C88" s="43">
        <f>Checklist!M91/2</f>
        <v>0</v>
      </c>
      <c r="D88" s="43">
        <v>9</v>
      </c>
      <c r="E88" s="43" t="s">
        <v>149</v>
      </c>
      <c r="F88" s="43" t="s">
        <v>149</v>
      </c>
      <c r="G88" s="43"/>
      <c r="H88" s="43"/>
      <c r="I88" s="43" t="s">
        <v>26</v>
      </c>
      <c r="J88" s="43">
        <v>4</v>
      </c>
      <c r="K88" s="43">
        <v>40</v>
      </c>
      <c r="L88" s="43">
        <v>50</v>
      </c>
      <c r="M88" s="118">
        <v>0.5</v>
      </c>
      <c r="N88" s="119">
        <v>0.3</v>
      </c>
      <c r="O88" s="118" t="s">
        <v>149</v>
      </c>
      <c r="P88" s="118"/>
    </row>
    <row r="89" spans="1:16" x14ac:dyDescent="0.25">
      <c r="A89" t="s">
        <v>107</v>
      </c>
      <c r="B89" s="115">
        <f>Checklist!M91</f>
        <v>0</v>
      </c>
      <c r="C89" s="43">
        <f>Checklist!M91/2</f>
        <v>0</v>
      </c>
      <c r="D89" s="43">
        <v>8</v>
      </c>
      <c r="E89" s="43" t="s">
        <v>149</v>
      </c>
      <c r="F89" s="43" t="s">
        <v>149</v>
      </c>
      <c r="G89" s="43"/>
      <c r="H89" s="43"/>
      <c r="I89" s="43" t="s">
        <v>26</v>
      </c>
      <c r="J89" s="43">
        <v>4</v>
      </c>
      <c r="K89" s="43">
        <v>40</v>
      </c>
      <c r="L89" s="43">
        <v>50</v>
      </c>
      <c r="M89" s="118">
        <v>0.5</v>
      </c>
      <c r="N89" s="119">
        <v>0.3</v>
      </c>
      <c r="O89" s="118" t="s">
        <v>149</v>
      </c>
      <c r="P89" s="118"/>
    </row>
    <row r="90" spans="1:16" x14ac:dyDescent="0.25">
      <c r="A90" t="s">
        <v>109</v>
      </c>
      <c r="B90" s="115">
        <f>Checklist!M91</f>
        <v>0</v>
      </c>
      <c r="C90" s="43">
        <f>Checklist!M91/3</f>
        <v>0</v>
      </c>
      <c r="D90" s="43">
        <v>9</v>
      </c>
      <c r="E90" s="43" t="s">
        <v>149</v>
      </c>
      <c r="F90" s="43" t="s">
        <v>149</v>
      </c>
      <c r="G90" s="43"/>
      <c r="H90" s="43"/>
      <c r="I90" s="43" t="s">
        <v>26</v>
      </c>
      <c r="J90" s="43">
        <v>3</v>
      </c>
      <c r="K90" s="43">
        <v>40</v>
      </c>
      <c r="L90" s="43">
        <v>50</v>
      </c>
      <c r="M90" s="118">
        <v>0.53</v>
      </c>
      <c r="N90" s="119">
        <v>0.4</v>
      </c>
      <c r="O90" s="119" t="s">
        <v>149</v>
      </c>
      <c r="P90" s="119"/>
    </row>
    <row r="91" spans="1:16" x14ac:dyDescent="0.25">
      <c r="A91" t="s">
        <v>110</v>
      </c>
      <c r="B91" s="115">
        <f>Checklist!M91</f>
        <v>0</v>
      </c>
      <c r="C91" s="43">
        <f>Checklist!M91/3</f>
        <v>0</v>
      </c>
      <c r="D91" s="43">
        <v>9</v>
      </c>
      <c r="E91" s="43" t="s">
        <v>149</v>
      </c>
      <c r="F91" s="43" t="s">
        <v>149</v>
      </c>
      <c r="G91" s="43"/>
      <c r="H91" s="43"/>
      <c r="I91" s="43" t="s">
        <v>26</v>
      </c>
      <c r="J91" s="43">
        <v>3</v>
      </c>
      <c r="K91" s="43">
        <v>40</v>
      </c>
      <c r="L91" s="43">
        <v>50</v>
      </c>
      <c r="M91" s="118">
        <v>0.53</v>
      </c>
      <c r="N91" s="119">
        <v>0.4</v>
      </c>
      <c r="O91" s="119" t="s">
        <v>149</v>
      </c>
      <c r="P91" s="119"/>
    </row>
    <row r="92" spans="1:16" x14ac:dyDescent="0.25">
      <c r="A92" t="s">
        <v>111</v>
      </c>
      <c r="B92" s="115">
        <f>Checklist!M91</f>
        <v>0</v>
      </c>
      <c r="C92" s="43" t="s">
        <v>149</v>
      </c>
      <c r="D92" s="43">
        <v>9</v>
      </c>
      <c r="E92" s="43" t="s">
        <v>149</v>
      </c>
      <c r="F92" s="43" t="s">
        <v>149</v>
      </c>
      <c r="G92" s="43"/>
      <c r="H92" s="43"/>
      <c r="I92" s="43" t="s">
        <v>26</v>
      </c>
      <c r="J92" s="43">
        <v>4</v>
      </c>
      <c r="K92" s="43">
        <v>40</v>
      </c>
      <c r="L92" s="43">
        <v>50</v>
      </c>
      <c r="M92" s="118" t="s">
        <v>149</v>
      </c>
      <c r="N92" s="118" t="s">
        <v>149</v>
      </c>
      <c r="O92" s="120">
        <v>0.3</v>
      </c>
      <c r="P92" s="120"/>
    </row>
    <row r="93" spans="1:16" x14ac:dyDescent="0.25">
      <c r="A93" t="s">
        <v>112</v>
      </c>
      <c r="B93" s="115">
        <f>Checklist!M91</f>
        <v>0</v>
      </c>
      <c r="C93" s="43" t="s">
        <v>149</v>
      </c>
      <c r="D93" s="43">
        <v>7.5</v>
      </c>
      <c r="E93" s="43" t="s">
        <v>149</v>
      </c>
      <c r="F93" s="43" t="s">
        <v>149</v>
      </c>
      <c r="G93" s="43"/>
      <c r="H93" s="43"/>
      <c r="I93" s="43" t="s">
        <v>26</v>
      </c>
      <c r="J93" s="43">
        <v>4</v>
      </c>
      <c r="K93" s="43">
        <v>40</v>
      </c>
      <c r="L93" s="43">
        <v>50</v>
      </c>
      <c r="M93" s="118">
        <v>0.5</v>
      </c>
      <c r="N93" s="119">
        <v>0.3</v>
      </c>
      <c r="O93" s="118" t="s">
        <v>149</v>
      </c>
      <c r="P93" s="118"/>
    </row>
    <row r="94" spans="1:16" x14ac:dyDescent="0.25">
      <c r="A94" t="s">
        <v>113</v>
      </c>
      <c r="B94" s="115">
        <v>6</v>
      </c>
      <c r="C94" s="43">
        <f>Checklist!M91/3</f>
        <v>0</v>
      </c>
      <c r="D94" s="43">
        <v>9</v>
      </c>
      <c r="E94" s="43" t="s">
        <v>149</v>
      </c>
      <c r="F94" s="43" t="s">
        <v>149</v>
      </c>
      <c r="G94" s="43"/>
      <c r="H94" s="43"/>
      <c r="I94" s="43" t="s">
        <v>26</v>
      </c>
      <c r="J94" s="43">
        <v>3</v>
      </c>
      <c r="K94" s="43">
        <v>40</v>
      </c>
      <c r="L94" s="43">
        <v>50</v>
      </c>
      <c r="M94" s="118" t="s">
        <v>149</v>
      </c>
      <c r="N94" s="118" t="s">
        <v>149</v>
      </c>
      <c r="O94" s="118" t="s">
        <v>149</v>
      </c>
      <c r="P94" s="118"/>
    </row>
    <row r="95" spans="1:16" x14ac:dyDescent="0.25">
      <c r="A95" s="98" t="s">
        <v>105</v>
      </c>
      <c r="B95" s="115" t="s">
        <v>149</v>
      </c>
      <c r="C95" s="43" t="s">
        <v>149</v>
      </c>
      <c r="D95" s="43" t="s">
        <v>149</v>
      </c>
      <c r="E95" s="43" t="s">
        <v>149</v>
      </c>
      <c r="F95" s="43" t="s">
        <v>149</v>
      </c>
      <c r="G95" s="43"/>
      <c r="H95" s="43"/>
      <c r="I95" s="43" t="s">
        <v>149</v>
      </c>
      <c r="J95" s="43" t="s">
        <v>149</v>
      </c>
      <c r="K95" s="43" t="s">
        <v>149</v>
      </c>
      <c r="L95" s="43" t="s">
        <v>149</v>
      </c>
      <c r="M95" s="118" t="s">
        <v>149</v>
      </c>
      <c r="N95" s="118" t="s">
        <v>149</v>
      </c>
      <c r="O95" s="118" t="s">
        <v>149</v>
      </c>
      <c r="P95" s="118"/>
    </row>
    <row r="96" spans="1:16" x14ac:dyDescent="0.25">
      <c r="A96" t="s">
        <v>146</v>
      </c>
      <c r="B96" s="115" t="s">
        <v>149</v>
      </c>
      <c r="C96" s="43" t="s">
        <v>149</v>
      </c>
      <c r="D96" s="43" t="s">
        <v>149</v>
      </c>
      <c r="E96" s="43" t="s">
        <v>149</v>
      </c>
      <c r="F96" s="43" t="s">
        <v>149</v>
      </c>
      <c r="G96" s="43"/>
      <c r="H96" s="43"/>
      <c r="I96" s="43" t="s">
        <v>147</v>
      </c>
      <c r="J96" s="43" t="s">
        <v>149</v>
      </c>
      <c r="K96" s="43" t="s">
        <v>149</v>
      </c>
      <c r="L96" s="43" t="s">
        <v>149</v>
      </c>
      <c r="M96" s="118" t="s">
        <v>149</v>
      </c>
      <c r="N96" s="118" t="s">
        <v>149</v>
      </c>
      <c r="O96" s="118" t="s">
        <v>149</v>
      </c>
      <c r="P96" s="118"/>
    </row>
    <row r="97" spans="1:16" x14ac:dyDescent="0.25">
      <c r="A97" t="s">
        <v>250</v>
      </c>
      <c r="B97" s="115">
        <f>Checklist!M91*3/4</f>
        <v>0</v>
      </c>
      <c r="C97" s="115">
        <f>Checklist!M91*2/3</f>
        <v>0</v>
      </c>
      <c r="D97" s="43">
        <v>9</v>
      </c>
      <c r="E97">
        <v>50</v>
      </c>
      <c r="F97" s="43" t="s">
        <v>149</v>
      </c>
      <c r="I97" s="43" t="s">
        <v>27</v>
      </c>
      <c r="J97" s="43">
        <v>5</v>
      </c>
      <c r="K97" s="43">
        <v>40</v>
      </c>
      <c r="L97" s="43">
        <v>45</v>
      </c>
      <c r="M97">
        <v>0.5</v>
      </c>
      <c r="N97">
        <v>0.3</v>
      </c>
      <c r="O97" s="118" t="s">
        <v>149</v>
      </c>
      <c r="P97" s="118"/>
    </row>
    <row r="98" spans="1:16" x14ac:dyDescent="0.25">
      <c r="A98" t="s">
        <v>251</v>
      </c>
      <c r="B98" s="45">
        <f>Checklist!M91*3/4</f>
        <v>0</v>
      </c>
      <c r="C98">
        <f>Checklist!M91*2/3</f>
        <v>0</v>
      </c>
      <c r="D98" s="43">
        <v>13</v>
      </c>
      <c r="E98">
        <v>60</v>
      </c>
      <c r="F98" s="43" t="s">
        <v>149</v>
      </c>
      <c r="I98" s="43" t="s">
        <v>27</v>
      </c>
      <c r="J98" s="43">
        <v>5</v>
      </c>
      <c r="K98" s="43">
        <v>40</v>
      </c>
      <c r="L98" s="43">
        <v>45</v>
      </c>
      <c r="M98">
        <v>0.8</v>
      </c>
      <c r="N98">
        <v>0.6</v>
      </c>
      <c r="O98" s="118" t="s">
        <v>149</v>
      </c>
      <c r="P98" s="118"/>
    </row>
    <row r="99" spans="1:16" x14ac:dyDescent="0.25">
      <c r="A99" t="s">
        <v>252</v>
      </c>
      <c r="B99" s="45">
        <f>Checklist!M91*3/4</f>
        <v>0</v>
      </c>
      <c r="C99">
        <f>Checklist!M91*2/3</f>
        <v>0</v>
      </c>
      <c r="D99" s="43">
        <v>13</v>
      </c>
      <c r="E99">
        <v>60</v>
      </c>
      <c r="F99" s="43" t="s">
        <v>149</v>
      </c>
      <c r="I99" s="43" t="s">
        <v>27</v>
      </c>
      <c r="J99" s="43">
        <v>5</v>
      </c>
      <c r="K99" s="43">
        <v>40</v>
      </c>
      <c r="L99" s="43">
        <v>45</v>
      </c>
      <c r="M99">
        <v>0.8</v>
      </c>
      <c r="N99">
        <v>0.6</v>
      </c>
      <c r="O99" s="118" t="s">
        <v>149</v>
      </c>
      <c r="P99" s="118"/>
    </row>
    <row r="101" spans="1:16" x14ac:dyDescent="0.25">
      <c r="A101" s="142" t="s">
        <v>206</v>
      </c>
    </row>
    <row r="102" spans="1:16" x14ac:dyDescent="0.25">
      <c r="A102" t="s">
        <v>208</v>
      </c>
    </row>
    <row r="103" spans="1:16" x14ac:dyDescent="0.25">
      <c r="A103" s="43" t="s">
        <v>210</v>
      </c>
      <c r="B103" s="116"/>
      <c r="C103" s="117"/>
      <c r="D103" s="117"/>
      <c r="E103" s="113"/>
    </row>
    <row r="104" spans="1:16" x14ac:dyDescent="0.25">
      <c r="A104" s="43" t="s">
        <v>209</v>
      </c>
      <c r="B104" s="118"/>
      <c r="C104" s="118"/>
      <c r="D104" s="118"/>
      <c r="E104" s="113"/>
    </row>
    <row r="105" spans="1:16" x14ac:dyDescent="0.25">
      <c r="A105" s="43" t="s">
        <v>255</v>
      </c>
      <c r="B105" s="118"/>
      <c r="C105" s="118"/>
      <c r="D105" s="118"/>
      <c r="E105" s="113"/>
    </row>
    <row r="106" spans="1:16" x14ac:dyDescent="0.25">
      <c r="A106" s="43" t="s">
        <v>207</v>
      </c>
      <c r="B106" s="118"/>
      <c r="C106" s="118"/>
      <c r="D106" s="118"/>
      <c r="E106" s="113"/>
    </row>
    <row r="107" spans="1:16" x14ac:dyDescent="0.25">
      <c r="A107" s="43"/>
      <c r="B107" s="118"/>
      <c r="C107" s="118"/>
      <c r="D107" s="118"/>
      <c r="E107" s="113"/>
    </row>
    <row r="108" spans="1:16" x14ac:dyDescent="0.25">
      <c r="A108" s="43" t="s">
        <v>10</v>
      </c>
      <c r="B108" s="118"/>
      <c r="C108" s="119"/>
      <c r="D108" s="118"/>
      <c r="E108" s="113"/>
    </row>
    <row r="109" spans="1:16" x14ac:dyDescent="0.25">
      <c r="A109" s="43" t="s">
        <v>201</v>
      </c>
      <c r="B109" s="118"/>
      <c r="C109" s="119"/>
      <c r="D109" s="118"/>
      <c r="E109" s="113"/>
    </row>
    <row r="110" spans="1:16" x14ac:dyDescent="0.25">
      <c r="A110" s="43" t="s">
        <v>200</v>
      </c>
      <c r="B110" s="118"/>
      <c r="C110" s="119"/>
      <c r="D110" s="118"/>
      <c r="E110" s="113"/>
    </row>
    <row r="111" spans="1:16" x14ac:dyDescent="0.25">
      <c r="A111" s="43"/>
      <c r="B111" s="118"/>
      <c r="C111" s="119"/>
      <c r="D111" s="118"/>
      <c r="E111" s="113"/>
    </row>
    <row r="112" spans="1:16" x14ac:dyDescent="0.25">
      <c r="A112" s="43" t="s">
        <v>213</v>
      </c>
      <c r="B112" s="118"/>
      <c r="C112" s="118"/>
      <c r="D112" s="120"/>
      <c r="E112" s="113"/>
    </row>
    <row r="113" spans="1:5" x14ac:dyDescent="0.25">
      <c r="B113" s="118"/>
      <c r="C113" s="119"/>
      <c r="D113" s="118"/>
      <c r="E113" s="113"/>
    </row>
    <row r="114" spans="1:5" x14ac:dyDescent="0.25">
      <c r="A114" s="43" t="s">
        <v>214</v>
      </c>
      <c r="B114" s="118"/>
      <c r="C114" s="119"/>
      <c r="D114" s="118"/>
      <c r="E114" s="113"/>
    </row>
    <row r="115" spans="1:5" x14ac:dyDescent="0.25">
      <c r="A115" s="43" t="s">
        <v>215</v>
      </c>
      <c r="B115" s="118"/>
      <c r="C115" s="119"/>
      <c r="D115" s="118"/>
      <c r="E115" s="113"/>
    </row>
    <row r="116" spans="1:5" x14ac:dyDescent="0.25">
      <c r="A116" s="43" t="s">
        <v>216</v>
      </c>
      <c r="B116" s="118"/>
      <c r="C116" s="119"/>
      <c r="D116" s="118"/>
      <c r="E116" s="113"/>
    </row>
    <row r="117" spans="1:5" x14ac:dyDescent="0.25">
      <c r="A117" s="121" t="s">
        <v>217</v>
      </c>
      <c r="B117" s="118"/>
      <c r="C117" s="118"/>
      <c r="D117" s="118"/>
      <c r="E117" s="114"/>
    </row>
    <row r="118" spans="1:5" x14ac:dyDescent="0.25">
      <c r="A118" s="43" t="s">
        <v>218</v>
      </c>
      <c r="B118" s="118"/>
      <c r="C118" s="118"/>
      <c r="D118" s="120"/>
      <c r="E118" s="113"/>
    </row>
    <row r="119" spans="1:5" x14ac:dyDescent="0.25">
      <c r="A119" s="43"/>
      <c r="B119" s="118"/>
      <c r="C119" s="119"/>
      <c r="D119" s="118"/>
      <c r="E119" s="113"/>
    </row>
    <row r="120" spans="1:5" x14ac:dyDescent="0.25">
      <c r="A120" s="43" t="s">
        <v>187</v>
      </c>
      <c r="B120" s="118"/>
      <c r="C120" s="119"/>
      <c r="D120" s="118"/>
      <c r="E120" s="113"/>
    </row>
    <row r="121" spans="1:5" x14ac:dyDescent="0.25">
      <c r="A121" s="43"/>
      <c r="B121" s="118"/>
      <c r="C121" s="119"/>
      <c r="D121" s="119"/>
      <c r="E121" s="113"/>
    </row>
    <row r="122" spans="1:5" x14ac:dyDescent="0.25">
      <c r="A122" s="43" t="s">
        <v>219</v>
      </c>
      <c r="B122" s="118"/>
      <c r="C122" s="119"/>
      <c r="D122" s="119"/>
      <c r="E122" s="113"/>
    </row>
    <row r="123" spans="1:5" x14ac:dyDescent="0.25">
      <c r="A123" s="43" t="s">
        <v>220</v>
      </c>
      <c r="B123" s="118"/>
      <c r="C123" s="118"/>
      <c r="D123" s="120"/>
      <c r="E123" s="113"/>
    </row>
    <row r="124" spans="1:5" x14ac:dyDescent="0.25">
      <c r="A124" s="43" t="s">
        <v>221</v>
      </c>
      <c r="B124" s="118"/>
      <c r="C124" s="119"/>
      <c r="D124" s="118"/>
      <c r="E124" s="113"/>
    </row>
    <row r="125" spans="1:5" x14ac:dyDescent="0.25">
      <c r="A125" s="43" t="s">
        <v>222</v>
      </c>
      <c r="B125" s="118"/>
      <c r="C125" s="118"/>
      <c r="D125" s="118"/>
      <c r="E125" s="113"/>
    </row>
    <row r="126" spans="1:5" x14ac:dyDescent="0.25">
      <c r="A126" s="121"/>
      <c r="B126" s="118"/>
      <c r="C126" s="118"/>
      <c r="D126" s="118"/>
      <c r="E126" s="113"/>
    </row>
    <row r="127" spans="1:5" x14ac:dyDescent="0.25">
      <c r="A127" s="43"/>
      <c r="B127" s="118"/>
      <c r="C127" s="118"/>
      <c r="D127" s="118"/>
      <c r="E127" s="113"/>
    </row>
    <row r="128" spans="1:5" x14ac:dyDescent="0.25">
      <c r="A128" s="43" t="s">
        <v>226</v>
      </c>
    </row>
    <row r="130" spans="1:1" x14ac:dyDescent="0.25">
      <c r="A130" t="s">
        <v>227</v>
      </c>
    </row>
    <row r="131" spans="1:1" x14ac:dyDescent="0.25">
      <c r="A131" t="s">
        <v>228</v>
      </c>
    </row>
    <row r="132" spans="1:1" x14ac:dyDescent="0.25">
      <c r="A132" t="s">
        <v>183</v>
      </c>
    </row>
    <row r="133" spans="1:1" x14ac:dyDescent="0.25">
      <c r="A133" t="s">
        <v>184</v>
      </c>
    </row>
    <row r="134" spans="1:1" x14ac:dyDescent="0.25">
      <c r="A134" t="s">
        <v>185</v>
      </c>
    </row>
  </sheetData>
  <sheetProtection selectLockedCells="1" selectUnlockedCells="1"/>
  <conditionalFormatting sqref="B33:I72">
    <cfRule type="cellIs" dxfId="4" priority="5" operator="equal">
      <formula>1</formula>
    </cfRule>
  </conditionalFormatting>
  <conditionalFormatting sqref="J33:Q72 Q73">
    <cfRule type="cellIs" dxfId="3" priority="4" operator="equal">
      <formula>1</formula>
    </cfRule>
  </conditionalFormatting>
  <conditionalFormatting sqref="R33:X73">
    <cfRule type="cellIs" dxfId="2" priority="3" operator="equal">
      <formula>1</formula>
    </cfRule>
  </conditionalFormatting>
  <conditionalFormatting sqref="Y33:Y73">
    <cfRule type="cellIs" dxfId="1" priority="2" operator="equal">
      <formula>1</formula>
    </cfRule>
  </conditionalFormatting>
  <conditionalFormatting sqref="R33:Y73">
    <cfRule type="cellIs" dxfId="0" priority="1" operator="equal">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Checklist</vt:lpstr>
      <vt:lpstr>Listes</vt:lpstr>
      <vt:lpstr>Liste1</vt:lpstr>
      <vt:lpstr>ListeNature</vt:lpstr>
      <vt:lpstr>ListeType</vt:lpstr>
      <vt:lpstr>Checklist!Zone_d_impression</vt:lpstr>
    </vt:vector>
  </TitlesOfParts>
  <Company>Ciges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voup</dc:creator>
  <cp:lastModifiedBy>Rossier Dany</cp:lastModifiedBy>
  <cp:lastPrinted>2021-02-24T06:59:39Z</cp:lastPrinted>
  <dcterms:created xsi:type="dcterms:W3CDTF">2015-03-06T06:17:52Z</dcterms:created>
  <dcterms:modified xsi:type="dcterms:W3CDTF">2021-03-12T08:39:31Z</dcterms:modified>
</cp:coreProperties>
</file>